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ese" sheetId="1" r:id="rId1"/>
    <sheet name="Monatliche Einnahmen" sheetId="2" r:id="rId2"/>
    <sheet name="Monatliche Ausgaben" sheetId="3" r:id="rId3"/>
    <sheet name="Liquidität 12 Monate" sheetId="4" r:id="rId4"/>
    <sheet name="Text" sheetId="5" state="hidden" r:id="rId5"/>
  </sheets>
  <definedNames>
    <definedName name="_IMP1" localSheetId="0">'Monatliche Ausgaben'!#REF!</definedName>
    <definedName name="_IMP1">'Monatliche Ausgaben'!#REF!</definedName>
    <definedName name="_IMP12" localSheetId="0">'Monatliche Ausgaben'!#REF!</definedName>
    <definedName name="_IMP12">'Monatliche Ausgaben'!#REF!</definedName>
    <definedName name="_IMP123" localSheetId="0">'Monatliche Ausgaben'!#REF!</definedName>
    <definedName name="_IMP123">'Monatliche Ausgaben'!#REF!</definedName>
    <definedName name="_IMP2" localSheetId="0">'Monatliche Ausgaben'!#REF!</definedName>
    <definedName name="_IMP2">'Monatliche Ausgaben'!#REF!</definedName>
    <definedName name="_IMP3" localSheetId="0">'Monatliche Ausgaben'!#REF!</definedName>
    <definedName name="_IMP3">'Monatliche Ausgaben'!#REF!</definedName>
    <definedName name="imp" localSheetId="0">'Monatliche Ausgaben'!#REF!</definedName>
    <definedName name="imp">'Monatliche Ausgaben'!#REF!</definedName>
    <definedName name="IMP3PAGES" localSheetId="0">'Monatliche Ausgaben'!#REF!</definedName>
    <definedName name="IMP3PAGES">'Monatliche Ausgaben'!#REF!</definedName>
    <definedName name="impr" localSheetId="0">'Monatliche Ausgaben'!#REF!</definedName>
    <definedName name="impr">'Monatliche Ausgaben'!#REF!</definedName>
    <definedName name="_xlnm.Print_Area" localSheetId="1">'Monatliche Einnahmen'!$A$1:$P$63</definedName>
    <definedName name="_xlnm.Print_Area" localSheetId="0">'Synthese'!#REF!</definedName>
    <definedName name="SOL135C1L207C7TBORTIRT" localSheetId="0">'Monatliche Ausgaben'!#REF!</definedName>
    <definedName name="SOL135C1L207C7TBORTIRT">'Monatliche Ausgaben'!#REF!</definedName>
    <definedName name="_xlnm.Print_Area" localSheetId="2">'Monatliche Ausgaben'!$A$1:$P$121</definedName>
    <definedName name="_xlnm.Print_Area" localSheetId="1">'Monatliche Einnahmen'!$A$1:$P$65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<sst xmlns="http://schemas.openxmlformats.org/spreadsheetml/2006/main" count="627" uniqueCount="462">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</sst>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8" fillId="12" borderId="0" xfId="0" applyFont="1" applyFill="1" applyAlignment="1">
      <alignment/>
    </xf>
    <xf numFmtId="0" fontId="68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7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1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73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4" fillId="0" borderId="38" xfId="46" applyNumberFormat="1" applyFont="1" applyBorder="1" applyAlignment="1">
      <alignment horizontal="right"/>
    </xf>
    <xf numFmtId="168" fontId="74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08175"/>
          <c:w val="0.983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(Synthese!$B$14,Synthese!$B$17,Synthese!$B$20,Synthese!$B$26,Synthese!$B$36)</c:f>
              <c:strCache/>
            </c:strRef>
          </c:cat>
          <c:val>
            <c:numRef>
              <c:f>(Synthese!$F$14,Synthese!$F$17,Synthese!$F$20,Synthese!$F$26,Synthese!$F$36)</c:f>
              <c:numCache/>
            </c:numRef>
          </c:val>
        </c:ser>
        <c:overlap val="-27"/>
        <c:gapWidth val="219"/>
        <c:axId val="43214738"/>
        <c:axId val="53388323"/>
      </c:bar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3214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Synthese!$A$41:$F$41</c:f>
        </c:strRef>
      </c:tx>
      <c:layout>
        <c:manualLayout>
          <c:xMode val="factor"/>
          <c:yMode val="factor"/>
          <c:x val="0.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'Liquidität 12 Monate'!$A$25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'Liquidität 12 Monate'!$A$35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732860"/>
        <c:axId val="29486877"/>
      </c:barChart>
      <c:lineChart>
        <c:grouping val="standard"/>
        <c:varyColors val="0"/>
        <c:ser>
          <c:idx val="2"/>
          <c:order val="2"/>
          <c:tx>
            <c:strRef>
              <c:f>'Liquidität 12 Monate'!$A$55</c:f>
              <c:strCache>
                <c:ptCount val="1"/>
                <c:pt idx="0">
                  <c:v>Kumulierte Salden (mit Zinsen)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0732860"/>
        <c:axId val="29486877"/>
      </c:lineChart>
      <c:catAx>
        <c:axId val="10732860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9486877"/>
        <c:crosses val="autoZero"/>
        <c:auto val="0"/>
        <c:lblOffset val="100"/>
        <c:tickLblSkip val="1"/>
        <c:noMultiLvlLbl val="0"/>
      </c:catAx>
      <c:valAx>
        <c:axId val="29486877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0732860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J2" sqref="J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Liquiditätsplanung</v>
      </c>
    </row>
    <row r="2" spans="1:18" s="39" customFormat="1" ht="18.75" customHeight="1">
      <c r="A2" s="36" t="str">
        <f>+Text!A3</f>
        <v>Betrieb:</v>
      </c>
      <c r="B2" s="36"/>
      <c r="C2" s="243"/>
      <c r="D2" s="243"/>
      <c r="E2" s="243"/>
      <c r="F2" s="155"/>
      <c r="G2" s="155"/>
      <c r="H2" s="36" t="s">
        <v>388</v>
      </c>
      <c r="J2" s="156" t="s">
        <v>390</v>
      </c>
      <c r="K2" s="37"/>
      <c r="L2" s="36" t="str">
        <f>+Text!A4</f>
        <v>Variante:</v>
      </c>
      <c r="M2" s="157"/>
      <c r="O2" s="12" t="str">
        <f>+Text!A5</f>
        <v>Anfangs Datum der 1. Periode: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KURZFASSUNG / ZUSAMMENFASSUNG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monetäre Flüsse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UMSATZBEREICH UNTERNEHMEN UND PRIVAT</v>
      </c>
      <c r="H10" s="100"/>
    </row>
    <row r="11" spans="1:8" ht="12.75">
      <c r="A11" s="106" t="s">
        <v>237</v>
      </c>
      <c r="B11" s="11" t="str">
        <f>Text!A197</f>
        <v>Verkäufe von Produkten und Dienstleistungen</v>
      </c>
      <c r="F11" s="89">
        <f>'Monatliche Einnahmen'!P19+'Monatliche Einnahmen'!P24+'Monatliche Einnahmen'!P31+'Monatliche Einnahmen'!P36+'Monatliche Einnahmen'!P44-'Monatliche Einnahmen'!P40-'Monatliche Einnahmen'!P41-F12-'Liquidität 12 Monate'!D11+'Liquidität 12 Monate'!O11</f>
        <v>0</v>
      </c>
      <c r="H11" s="100"/>
    </row>
    <row r="12" spans="1:8" ht="12.75">
      <c r="A12" s="106" t="s">
        <v>237</v>
      </c>
      <c r="B12" s="11" t="str">
        <f>Text!A198</f>
        <v>Direktzahlungen</v>
      </c>
      <c r="F12" s="90">
        <f>'Monatliche Einnahmen'!P39</f>
        <v>0</v>
      </c>
      <c r="H12" s="100"/>
    </row>
    <row r="13" spans="1:8" ht="12.75">
      <c r="A13" s="106" t="s">
        <v>9</v>
      </c>
      <c r="B13" s="11" t="str">
        <f>Text!A199</f>
        <v>Ausgaben von Direktkosten &amp; von Betriebsausgaben</v>
      </c>
      <c r="F13" s="90">
        <f>-('Monatliche Ausgaben'!P17+'Monatliche Ausgaben'!P26+'Monatliche Ausgaben'!P30+'Monatliche Ausgaben'!P35+'Monatliche Ausgaben'!P39+'Monatliche Ausgaben'!P47+'Monatliche Ausgaben'!P53+'Monatliche Ausgaben'!P59+'Monatliche Ausgaben'!P74+'Monatliche Ausgaben'!P78+'Monatliche Ausgaben'!P90+'Monatliche Ausgaben'!P83-'Monatliche Ausgaben'!P80-SUM('Monatliche Ausgaben'!P86:P89))+'Monatliche Ausgaben'!P85+'Monatliche Ausgaben'!P78+'Liquidität 12 Monate'!D12-'Liquidität 12 Monate'!O12+'Liquidität 12 Monate'!D13-'Liquidität 12 Monate'!O13+'Liquidität 12 Monate'!D14-'Liquidität 12 Monate'!O14+Synthese!R49</f>
        <v>0</v>
      </c>
      <c r="H13" s="100"/>
    </row>
    <row r="14" spans="1:8" ht="12.75">
      <c r="A14" s="107" t="s">
        <v>240</v>
      </c>
      <c r="B14" s="88" t="str">
        <f>Text!A202</f>
        <v>Mittelfluss Betrieb vor Zinsen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Einnahmen Nebenbetrieb (ink. Erfolg betrieb. Liegenschaften)</v>
      </c>
      <c r="F15" s="90">
        <f>'Monatliche Einnahmen'!P40+'Monatliche Einnahmen'!P41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Ausgaben Nebenbetrieb (ink. Erfolg betrieb. Liegenschaften)</v>
      </c>
      <c r="F16" s="90">
        <f>-'Monatliche Ausgaben'!P80-SUM('Monatliche Ausgaben'!P86:P89)</f>
        <v>0</v>
      </c>
      <c r="H16" s="98"/>
    </row>
    <row r="17" spans="1:8" ht="12.75">
      <c r="A17" s="107" t="s">
        <v>240</v>
      </c>
      <c r="B17" s="88" t="str">
        <f>Text!A205</f>
        <v>Mittelfluss vor Privat und vor Zinsen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Mittelfluss unselbständige Aktivitäten</v>
      </c>
      <c r="F18" s="90">
        <f>'Monatliche Einnahmen'!P51</f>
        <v>0</v>
      </c>
      <c r="H18" s="100"/>
    </row>
    <row r="19" spans="1:8" ht="12.75">
      <c r="A19" s="106" t="s">
        <v>9</v>
      </c>
      <c r="B19" s="11" t="str">
        <f>Text!A207</f>
        <v>Netto Privatausgaben / Vorbezüge Teilhaber</v>
      </c>
      <c r="F19" s="90">
        <f>-'Monatliche Ausgaben'!P98</f>
        <v>0</v>
      </c>
      <c r="H19" s="98"/>
    </row>
    <row r="20" spans="1:8" ht="12.75">
      <c r="A20" s="107" t="s">
        <v>240</v>
      </c>
      <c r="B20" s="88" t="str">
        <f>Text!A208</f>
        <v>Cash flow (Mittelfluss aus Umsatzbereich)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INVESTITIONSBEREICH</v>
      </c>
      <c r="H22" s="98"/>
    </row>
    <row r="23" spans="1:8" ht="12.75">
      <c r="A23" s="106" t="s">
        <v>237</v>
      </c>
      <c r="B23" s="11" t="str">
        <f>Text!A210</f>
        <v>Verkauf Anlagevermögen und immaterielle Anlagen</v>
      </c>
      <c r="F23" s="89">
        <f>'Monatliche Einnahmen'!P55</f>
        <v>0</v>
      </c>
      <c r="H23" s="100"/>
    </row>
    <row r="24" spans="1:8" ht="12.75">
      <c r="A24" s="106" t="s">
        <v>9</v>
      </c>
      <c r="B24" s="11" t="str">
        <f>Text!A211</f>
        <v>Zukauf Anlagevermögen und immaterielle Anlagen</v>
      </c>
      <c r="F24" s="90">
        <f>-'Monatliche Ausgaben'!P107</f>
        <v>0</v>
      </c>
      <c r="H24" s="100"/>
    </row>
    <row r="25" spans="1:8" ht="12.75">
      <c r="A25" s="106" t="s">
        <v>237</v>
      </c>
      <c r="B25" s="11" t="str">
        <f>Text!A213</f>
        <v>Investitionsbeiträge</v>
      </c>
      <c r="F25" s="90">
        <f>'Monatliche Einnahmen'!P56</f>
        <v>0</v>
      </c>
      <c r="H25" s="100"/>
    </row>
    <row r="26" spans="1:8" ht="12.75">
      <c r="A26" s="107" t="s">
        <v>240</v>
      </c>
      <c r="B26" s="88" t="str">
        <f>Text!A214</f>
        <v>Finanzierungsüberschuss oder - manko vor Zinsen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FINANZIERUNGSBEREICH</v>
      </c>
      <c r="H28" s="98"/>
    </row>
    <row r="29" spans="1:8" ht="12.75">
      <c r="A29" s="106" t="s">
        <v>237</v>
      </c>
      <c r="B29" s="11" t="str">
        <f>Text!A216</f>
        <v>Neuaufnahme langfristiges Fremdkapital Betrieb</v>
      </c>
      <c r="F29" s="89">
        <f>'Monatliche Einnahmen'!P57</f>
        <v>0</v>
      </c>
      <c r="H29" s="100"/>
    </row>
    <row r="30" spans="1:8" ht="12.75">
      <c r="A30" s="106" t="s">
        <v>9</v>
      </c>
      <c r="B30" s="11" t="str">
        <f>Text!A217</f>
        <v>Tilgung langfristiges Fremdkapital Betrieb</v>
      </c>
      <c r="F30" s="90">
        <f>-'Monatliche Ausgaben'!P113</f>
        <v>0</v>
      </c>
      <c r="H30" s="100"/>
    </row>
    <row r="31" spans="1:8" ht="12.75">
      <c r="A31" s="106" t="s">
        <v>237</v>
      </c>
      <c r="B31" s="11" t="str">
        <f>Text!A218</f>
        <v>Erfolge betrieblicher Finanzanlagen</v>
      </c>
      <c r="F31" s="90">
        <f>'Monatliche Ausgaben'!P77</f>
        <v>0</v>
      </c>
      <c r="H31" s="100"/>
    </row>
    <row r="32" spans="1:8" ht="12.75">
      <c r="A32" s="106" t="s">
        <v>9</v>
      </c>
      <c r="B32" s="11" t="str">
        <f>Text!A219</f>
        <v>Zinsen und übriger Finanzaufwand Betrieb</v>
      </c>
      <c r="F32" s="90">
        <f>-('Monatliche Ausgaben'!P76+'Monatliche Ausgaben'!P85)</f>
        <v>0</v>
      </c>
      <c r="H32" s="100"/>
    </row>
    <row r="33" spans="1:8" ht="12.75">
      <c r="A33" s="106" t="s">
        <v>237</v>
      </c>
      <c r="B33" s="11" t="str">
        <f>Text!A220</f>
        <v>Private Kapitaleinlagen</v>
      </c>
      <c r="F33" s="90">
        <f>'Monatliche Einnahmen'!P58</f>
        <v>0</v>
      </c>
      <c r="H33" s="100"/>
    </row>
    <row r="34" spans="1:8" ht="12.75">
      <c r="A34" s="106" t="s">
        <v>9</v>
      </c>
      <c r="B34" s="11" t="str">
        <f>Text!A221</f>
        <v>Private Kapitalrückzüge</v>
      </c>
      <c r="F34" s="90">
        <f>-'Monatliche Ausgaben'!P115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Veränderung Nettomonetäres Umlaufsvermögen (NMUV)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Veränderung der monatlichen Liquidität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Einnahmen</v>
      </c>
      <c r="D43" s="220" t="str">
        <f>Text!A168</f>
        <v>Ausgaben</v>
      </c>
      <c r="E43" s="220" t="str">
        <f>Text!A169</f>
        <v>Saldo</v>
      </c>
      <c r="F43" s="221" t="str">
        <f>Text!A228</f>
        <v>Kumulierte Salden</v>
      </c>
      <c r="G43" s="99"/>
    </row>
    <row r="44" spans="1:7" ht="15">
      <c r="A44" s="100"/>
      <c r="B44" s="230" t="str">
        <f>'Liquidität 12 Monate'!D$22</f>
        <v>Jan.</v>
      </c>
      <c r="C44" s="227">
        <f>'Liquidität 12 Monate'!D$33</f>
        <v>0</v>
      </c>
      <c r="D44" s="228">
        <f>'Liquidität 12 Monate'!D$44</f>
        <v>0</v>
      </c>
      <c r="E44" s="229">
        <f aca="true" t="shared" si="0" ref="E44:E55">C44+D44</f>
        <v>0</v>
      </c>
      <c r="F44" s="234">
        <f>'Liquidität 12 Monate'!D$55</f>
        <v>0</v>
      </c>
      <c r="G44" s="99"/>
    </row>
    <row r="45" spans="1:7" ht="15">
      <c r="A45" s="100"/>
      <c r="B45" s="231" t="str">
        <f>'Liquidität 12 Monate'!E$22</f>
        <v>Feb. </v>
      </c>
      <c r="C45" s="227">
        <f>'Liquidität 12 Monate'!E$33</f>
        <v>0</v>
      </c>
      <c r="D45" s="228">
        <f>'Liquidität 12 Monate'!E$44</f>
        <v>0</v>
      </c>
      <c r="E45" s="229">
        <f t="shared" si="0"/>
        <v>0</v>
      </c>
      <c r="F45" s="235">
        <f>'Liquidität 12 Monate'!E$55</f>
        <v>0</v>
      </c>
      <c r="G45" s="99"/>
    </row>
    <row r="46" spans="1:7" ht="15">
      <c r="A46" s="100"/>
      <c r="B46" s="231" t="str">
        <f>'Liquidität 12 Monate'!F$22</f>
        <v>März</v>
      </c>
      <c r="C46" s="227">
        <f>'Liquidität 12 Monate'!F$33</f>
        <v>0</v>
      </c>
      <c r="D46" s="228">
        <f>'Liquidität 12 Monate'!F$44</f>
        <v>0</v>
      </c>
      <c r="E46" s="229">
        <f t="shared" si="0"/>
        <v>0</v>
      </c>
      <c r="F46" s="235">
        <f>'Liquidität 12 Monate'!F$55</f>
        <v>0</v>
      </c>
      <c r="G46" s="99"/>
    </row>
    <row r="47" spans="1:7" ht="15">
      <c r="A47" s="100"/>
      <c r="B47" s="231" t="str">
        <f>'Liquidität 12 Monate'!G$22</f>
        <v>April</v>
      </c>
      <c r="C47" s="227">
        <f>'Liquidität 12 Monate'!G$33</f>
        <v>0</v>
      </c>
      <c r="D47" s="228">
        <f>'Liquidität 12 Monate'!G$44</f>
        <v>0</v>
      </c>
      <c r="E47" s="229">
        <f t="shared" si="0"/>
        <v>0</v>
      </c>
      <c r="F47" s="235">
        <f>'Liquidität 12 Monate'!G$55</f>
        <v>0</v>
      </c>
      <c r="G47" s="99"/>
    </row>
    <row r="48" spans="1:7" ht="15">
      <c r="A48" s="100"/>
      <c r="B48" s="231" t="str">
        <f>'Liquidität 12 Monate'!H$22</f>
        <v>Mai</v>
      </c>
      <c r="C48" s="227">
        <f>'Liquidität 12 Monate'!H$33</f>
        <v>0</v>
      </c>
      <c r="D48" s="228">
        <f>'Liquidität 12 Monate'!H$44</f>
        <v>0</v>
      </c>
      <c r="E48" s="229">
        <f t="shared" si="0"/>
        <v>0</v>
      </c>
      <c r="F48" s="235">
        <f>'Liquidität 12 Monate'!H$55</f>
        <v>0</v>
      </c>
      <c r="G48" s="99"/>
    </row>
    <row r="49" spans="1:7" ht="15">
      <c r="A49" s="100"/>
      <c r="B49" s="231" t="str">
        <f>'Liquidität 12 Monate'!I$22</f>
        <v>Juni </v>
      </c>
      <c r="C49" s="227">
        <f>'Liquidität 12 Monate'!I$33</f>
        <v>0</v>
      </c>
      <c r="D49" s="228">
        <f>'Liquidität 12 Monate'!I$44</f>
        <v>0</v>
      </c>
      <c r="E49" s="229">
        <f t="shared" si="0"/>
        <v>0</v>
      </c>
      <c r="F49" s="235">
        <f>'Liquidität 12 Monate'!I$55</f>
        <v>0</v>
      </c>
      <c r="G49" s="99"/>
    </row>
    <row r="50" spans="1:7" ht="15">
      <c r="A50" s="100"/>
      <c r="B50" s="231" t="str">
        <f>'Liquidität 12 Monate'!J22</f>
        <v>Juli</v>
      </c>
      <c r="C50" s="227">
        <f>'Liquidität 12 Monate'!J$33</f>
        <v>0</v>
      </c>
      <c r="D50" s="228">
        <f>'Liquidität 12 Monate'!J$44</f>
        <v>0</v>
      </c>
      <c r="E50" s="229">
        <f t="shared" si="0"/>
        <v>0</v>
      </c>
      <c r="F50" s="235">
        <f>'Liquidität 12 Monate'!J$55</f>
        <v>0</v>
      </c>
      <c r="G50" s="99"/>
    </row>
    <row r="51" spans="1:7" ht="15">
      <c r="A51" s="100"/>
      <c r="B51" s="231" t="str">
        <f>'Liquidität 12 Monate'!K$22</f>
        <v>Aug. </v>
      </c>
      <c r="C51" s="227">
        <f>'Liquidität 12 Monate'!K$33</f>
        <v>0</v>
      </c>
      <c r="D51" s="228">
        <f>'Liquidität 12 Monate'!K$44</f>
        <v>0</v>
      </c>
      <c r="E51" s="229">
        <f t="shared" si="0"/>
        <v>0</v>
      </c>
      <c r="F51" s="235">
        <f>'Liquidität 12 Monate'!K$55</f>
        <v>0</v>
      </c>
      <c r="G51" s="99"/>
    </row>
    <row r="52" spans="1:7" ht="15">
      <c r="A52" s="100"/>
      <c r="B52" s="231" t="str">
        <f>'Liquidität 12 Monate'!L$22</f>
        <v>Sep. </v>
      </c>
      <c r="C52" s="227">
        <f>'Liquidität 12 Monate'!L$33</f>
        <v>0</v>
      </c>
      <c r="D52" s="228">
        <f>'Liquidität 12 Monate'!L$44</f>
        <v>0</v>
      </c>
      <c r="E52" s="229">
        <f t="shared" si="0"/>
        <v>0</v>
      </c>
      <c r="F52" s="235">
        <f>'Liquidität 12 Monate'!L$55</f>
        <v>0</v>
      </c>
      <c r="G52" s="99"/>
    </row>
    <row r="53" spans="1:7" ht="15">
      <c r="A53" s="100"/>
      <c r="B53" s="231" t="str">
        <f>'Liquidität 12 Monate'!M$22</f>
        <v>Okt. </v>
      </c>
      <c r="C53" s="227">
        <f>'Liquidität 12 Monate'!M$33</f>
        <v>0</v>
      </c>
      <c r="D53" s="228">
        <f>'Liquidität 12 Monate'!M$44</f>
        <v>0</v>
      </c>
      <c r="E53" s="229">
        <f t="shared" si="0"/>
        <v>0</v>
      </c>
      <c r="F53" s="235">
        <f>'Liquidität 12 Monate'!M$55</f>
        <v>0</v>
      </c>
      <c r="G53" s="99"/>
    </row>
    <row r="54" spans="1:7" ht="15">
      <c r="A54" s="100"/>
      <c r="B54" s="231" t="str">
        <f>'Liquidität 12 Monate'!N$22</f>
        <v>Nov. </v>
      </c>
      <c r="C54" s="227">
        <f>'Liquidität 12 Monate'!N$33</f>
        <v>0</v>
      </c>
      <c r="D54" s="228">
        <f>'Liquidität 12 Monate'!N$44</f>
        <v>0</v>
      </c>
      <c r="E54" s="229">
        <f t="shared" si="0"/>
        <v>0</v>
      </c>
      <c r="F54" s="235">
        <f>'Liquidität 12 Monate'!N$55</f>
        <v>0</v>
      </c>
      <c r="G54" s="117"/>
    </row>
    <row r="55" spans="1:7" ht="15">
      <c r="A55" s="100"/>
      <c r="B55" s="231" t="str">
        <f>'Liquidität 12 Monate'!O$22</f>
        <v>Dez. </v>
      </c>
      <c r="C55" s="227">
        <f>'Liquidität 12 Monate'!O$33</f>
        <v>0</v>
      </c>
      <c r="D55" s="228">
        <f>'Liquidität 12 Monate'!O$44</f>
        <v>0</v>
      </c>
      <c r="E55" s="229">
        <f t="shared" si="0"/>
        <v>0</v>
      </c>
      <c r="F55" s="235">
        <f>'Liquidität 12 Monate'!O$55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Veränderung kurzfristig verfügbar Anfang/Ende des Jahres</v>
      </c>
      <c r="C57" s="12"/>
      <c r="D57" s="12"/>
      <c r="E57" s="12"/>
      <c r="F57" s="233">
        <f>F55-'Liquidität 12 Monate'!C23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Veränderung Debitoren (Summe der Einnahmen) Anfang/Ende des Jahres</v>
      </c>
      <c r="F59" s="89">
        <f>'Liquidität 12 Monate'!O11-'Liquidität 12 Monate'!D11</f>
        <v>0</v>
      </c>
      <c r="G59" s="99"/>
      <c r="I59" s="118"/>
    </row>
    <row r="60" spans="1:7" ht="12.75">
      <c r="A60" s="226" t="s">
        <v>9</v>
      </c>
      <c r="B60" s="11" t="str">
        <f>Text!A231</f>
        <v>Veränderung Kreditoren Anfang/Ende des Jahres</v>
      </c>
      <c r="F60" s="90">
        <f>-('Liquidität 12 Monate'!O12-'Liquidität 12 Monate'!D12)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Veränderung Nettomonetäres Umlaufsvermögen (NMUV)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in Zusammenarbeit mit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4"/>
  <headerFooter alignWithMargins="0">
    <oddHeader>&amp;L&amp;G</oddHeader>
    <oddFooter>&amp;L&amp;"Helvetica-Narrow,Normal"AGRIDEA - TRESEX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159">
        <f>Synthese!C2</f>
        <v>0</v>
      </c>
      <c r="D2" s="159"/>
      <c r="E2" s="159"/>
      <c r="F2" s="159"/>
      <c r="I2" s="37" t="str">
        <f>+Text!A4</f>
        <v>Variante:</v>
      </c>
      <c r="J2" s="111">
        <f>Synthese!M2</f>
        <v>0</v>
      </c>
      <c r="K2" s="42"/>
      <c r="M2" s="12" t="str">
        <f>+Text!A5</f>
        <v>Anfangs Datum der 1. Periode:</v>
      </c>
      <c r="N2" s="12"/>
      <c r="P2" s="160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Einnahmen</v>
      </c>
      <c r="B5" s="8"/>
      <c r="C5" s="9" t="str">
        <f>+Text!A7</f>
        <v>Ausgangslage</v>
      </c>
      <c r="D5" s="1" t="str">
        <f>+'Monatliche Ausgaben'!D5</f>
        <v>Jan.</v>
      </c>
      <c r="E5" s="2" t="str">
        <f>+'Monatliche Ausgaben'!E5</f>
        <v>Feb. </v>
      </c>
      <c r="F5" s="2" t="str">
        <f>+'Monatliche Ausgaben'!F5</f>
        <v>März</v>
      </c>
      <c r="G5" s="2" t="str">
        <f>+'Monatliche Ausgaben'!G5</f>
        <v>April</v>
      </c>
      <c r="H5" s="2" t="str">
        <f>+'Monatliche Ausgaben'!H5</f>
        <v>Mai</v>
      </c>
      <c r="I5" s="2" t="str">
        <f>+'Monatliche Ausgaben'!I5</f>
        <v>Juni </v>
      </c>
      <c r="J5" s="2" t="str">
        <f>+'Monatliche Ausgaben'!J5</f>
        <v>Juli</v>
      </c>
      <c r="K5" s="2" t="str">
        <f>+'Monatliche Ausgaben'!K5</f>
        <v>Aug. </v>
      </c>
      <c r="L5" s="2" t="str">
        <f>+'Monatliche Ausgaben'!L5</f>
        <v>Sep. </v>
      </c>
      <c r="M5" s="2" t="str">
        <f>+'Monatliche Ausgaben'!M5</f>
        <v>Okt. </v>
      </c>
      <c r="N5" s="2" t="str">
        <f>+'Monatliche Ausgaben'!N5</f>
        <v>Nov. </v>
      </c>
      <c r="O5" s="2" t="str">
        <f>+'Monatliche Ausgaben'!O5</f>
        <v>Dez. 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Debitoren (Summe der Einnahmen)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Laufende Einnahmen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Pflanzenbau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Brotgetreide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Futtergetreide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Hackfrucht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Saat- und Pflanzengut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Futterbauprodukte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Stroh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Diverses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Pflanzenbau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Spezialkulturen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Spezialkulturen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Tierhaltung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Milch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Tiere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Kälbern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Tierhaltung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Andere Tierproduktionen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Schweine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andere Tierproduktionen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Andere Einnahmen des Betriebes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Arbeiten für Dritte, Maschinenmiete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Direktzahlungen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Nebenbetrieb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Einnahmen Liegenschaften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Andere Einnahmen des Betriebes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Private Nebeneinkommen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Familienzulagen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Löhne aus unselbständigen Tätigkeiten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Eigenmietwert Privatwohnung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andere selbständige Einkommen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Private Nebeneinkommen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laufende Einnahmen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Desinvestitionnen, Finanzierungbereich 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Deinvestitionen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Investitionsbeiträge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neue Schulden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Kapitaleinlagen 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Desinvest., Finanzierungsb.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Einnahmen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in Zusammenarbeit mit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1">
        <f>Synthese!C2</f>
        <v>0</v>
      </c>
      <c r="D2" s="41"/>
      <c r="E2" s="41"/>
      <c r="F2" s="41"/>
      <c r="I2" s="37" t="str">
        <f>+Text!A4</f>
        <v>Variante:</v>
      </c>
      <c r="J2" s="41">
        <f>Synthese!M2</f>
        <v>0</v>
      </c>
      <c r="M2" s="12" t="str">
        <f>+Text!A5</f>
        <v>Anfangs Datum der 1. Periode:</v>
      </c>
      <c r="N2" s="12"/>
      <c r="P2" s="171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Ausgaben</v>
      </c>
      <c r="B5" s="6"/>
      <c r="C5" s="9" t="str">
        <f>+Text!A7</f>
        <v>Ausgangslage</v>
      </c>
      <c r="D5" s="1" t="str">
        <f>+Text!A9</f>
        <v>Jan.</v>
      </c>
      <c r="E5" s="2" t="str">
        <f>+Text!A10</f>
        <v>Feb. </v>
      </c>
      <c r="F5" s="2" t="str">
        <f>+Text!A11</f>
        <v>März</v>
      </c>
      <c r="G5" s="2" t="str">
        <f>+Text!A12</f>
        <v>April</v>
      </c>
      <c r="H5" s="2" t="str">
        <f>+Text!A13</f>
        <v>Mai</v>
      </c>
      <c r="I5" s="2" t="str">
        <f>+Text!A14</f>
        <v>Juni </v>
      </c>
      <c r="J5" s="2" t="str">
        <f>+Text!A15</f>
        <v>Juli</v>
      </c>
      <c r="K5" s="2" t="str">
        <f>+Text!A16</f>
        <v>Aug. </v>
      </c>
      <c r="L5" s="2" t="str">
        <f>+Text!A17</f>
        <v>Sep. </v>
      </c>
      <c r="M5" s="2" t="str">
        <f>+Text!A18</f>
        <v>Okt. </v>
      </c>
      <c r="N5" s="2" t="str">
        <f>+Text!A19</f>
        <v>Nov. </v>
      </c>
      <c r="O5" s="2" t="str">
        <f>+Text!A20</f>
        <v>Dez. </v>
      </c>
      <c r="P5" s="2" t="str">
        <f>+Text!A21</f>
        <v>Total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Kreditoren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laufende Ausgaben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Pflanzenbau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Saatgut/ Pflanzgut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Dünger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Pflanzenschutzmittel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Übriger Aufwand Planzenbau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Diverses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Pflanzenbau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Tierproduktionen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Kauf Tiere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Rauhfutter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Futtermittel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Tierarzt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Bezamung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Sömmerung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Diverses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Tierproduktionen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Andere Direktkosten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Arbeiten durch Dritte, Maschinenmiete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Fremdtransporte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Andere Direktkosten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Personnalaufwand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Löhne Angestellte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Sozialversicherung und andere pers. Aufwand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Personnalaufwand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Aufwand Geschäftsimmobilien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Pachtzins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Unterhalt Geschäftsimmob., Produktionsanlag. Pächter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Aufwand Geschäftsimmobilien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Maschinen und Zugkräfte (Unterhalt, Vers., Karftoff, usw.)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Unterhalt und Reparaturen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Versicherungen und Gebühren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Betriebsstoffe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 Traktoren und Maschinen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Zollrückerstattung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Diverses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Maschinen und Zugkräfte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Auto mit gemischter Nutzung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Unterhalt und Reparaturen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Versicherungen und Gebühren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Betriebsstoffe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Auto mit gemischter Nutzung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Privatauto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Unterhalt und Reparaturen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Versicherungen und Gebühren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Betriebsstoffe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Privatauto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in Zusammenarbeit mit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Liquiditätsplanung</v>
      </c>
      <c r="Q61" s="12"/>
      <c r="R61" s="12"/>
    </row>
    <row r="62" spans="1:18" s="50" customFormat="1" ht="14.25">
      <c r="A62" s="36" t="str">
        <f>A2</f>
        <v>Betrieb:</v>
      </c>
      <c r="B62" s="39"/>
      <c r="C62" s="41">
        <f>Synthese!C63</f>
        <v>0</v>
      </c>
      <c r="D62" s="41"/>
      <c r="E62" s="41"/>
      <c r="F62" s="41"/>
      <c r="G62" s="39"/>
      <c r="H62" s="39"/>
      <c r="I62" s="36" t="str">
        <f>I2</f>
        <v>Variante:</v>
      </c>
      <c r="J62" s="41">
        <f>Synthese!M63</f>
        <v>0</v>
      </c>
      <c r="K62" s="39"/>
      <c r="L62" s="39"/>
      <c r="M62" s="36" t="str">
        <f>M2</f>
        <v>Anfangs Datum der 1. Periode:</v>
      </c>
      <c r="N62" s="12"/>
      <c r="O62" s="39"/>
      <c r="P62" s="171">
        <f>Synthese!R63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Monat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laufende Ausgaben</v>
      </c>
      <c r="B65" s="6"/>
      <c r="C65" s="9" t="str">
        <f>C5</f>
        <v>Ausgangslage</v>
      </c>
      <c r="D65" s="1" t="str">
        <f>D5</f>
        <v>Jan.</v>
      </c>
      <c r="E65" s="2" t="str">
        <f aca="true" t="shared" si="8" ref="E65:P65">E5</f>
        <v>Feb. </v>
      </c>
      <c r="F65" s="2" t="str">
        <f t="shared" si="8"/>
        <v>März</v>
      </c>
      <c r="G65" s="2" t="str">
        <f t="shared" si="8"/>
        <v>April</v>
      </c>
      <c r="H65" s="2" t="str">
        <f t="shared" si="8"/>
        <v>Mai</v>
      </c>
      <c r="I65" s="2" t="str">
        <f t="shared" si="8"/>
        <v>Juni </v>
      </c>
      <c r="J65" s="2" t="str">
        <f t="shared" si="8"/>
        <v>Juli</v>
      </c>
      <c r="K65" s="2" t="str">
        <f t="shared" si="8"/>
        <v>Aug. </v>
      </c>
      <c r="L65" s="2" t="str">
        <f t="shared" si="8"/>
        <v>Sep. </v>
      </c>
      <c r="M65" s="2" t="str">
        <f t="shared" si="8"/>
        <v>Okt. </v>
      </c>
      <c r="N65" s="2" t="str">
        <f t="shared" si="8"/>
        <v>Nov. </v>
      </c>
      <c r="O65" s="2" t="str">
        <f t="shared" si="8"/>
        <v>Dez. </v>
      </c>
      <c r="P65" s="2" t="str">
        <f t="shared" si="8"/>
        <v>Total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Allg. Betriebskosten (vers., Energie, Büroaufwand, usw.)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Energie- und Entsorgungsaufwand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Telefon, Telefax,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Büromaterial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Buchführung, Beratung, Weiterbildung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Sachversicherungen, Abgaben, Gebühren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Allgemeine Betriebskosten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Allg. Betriebskosten 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Finanzaufwand und Finanzertrag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Finanzaufwand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Finanzertrag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Finanzaufwand und Finanzertrag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Übriger Aufwand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Nebenbetrieb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Diverses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Übriger Aufwand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Aufwand betriebliche Liegenschaften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Hypothekarzinsaufwand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Gebäudeunterhalt &amp; Feste Einrichtungen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Vers., Gebühren Gebäude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Aufwand betriebliche Liegenschaften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Private Ausgaben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Haushalt &amp; Familie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Privatauto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Versicherungen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Vorsorge (Lebensvers., 2., 3. Säule, usw)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Steuern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Private Ausgaben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laufende Ausgaben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Investitionen, Finanzierungsbereich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Investitionen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Investitionen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Tilgung der Schulden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Tilgung der Hypotheken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Tilgung der IK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Tilgung der Schulden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Kapitalrückzüge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Invest., Finanzierungsb.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Ausgaben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in Zusammenarbeit mit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0">
        <f>+'Monatliche Ausgaben'!C2</f>
        <v>0</v>
      </c>
      <c r="D2" s="41"/>
      <c r="E2" s="41"/>
      <c r="F2" s="41"/>
      <c r="I2" s="37" t="str">
        <f>+Text!A4</f>
        <v>Variante:</v>
      </c>
      <c r="J2" s="41">
        <f>+'Monatliche Ausgaben'!J2</f>
        <v>0</v>
      </c>
      <c r="K2" s="42"/>
      <c r="M2" s="12" t="str">
        <f>+Text!A5</f>
        <v>Anfangs Datum der 1. Periode:</v>
      </c>
      <c r="N2" s="12"/>
      <c r="P2" s="38">
        <f>'Monatliche Einnahmen'!P2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Ausgangslage</v>
      </c>
      <c r="B4" s="10"/>
      <c r="K4" s="10" t="str">
        <f>Text!A8</f>
        <v>Endzustand:</v>
      </c>
    </row>
    <row r="5" spans="2:4" s="12" customFormat="1" ht="14.25">
      <c r="B5" s="12" t="str">
        <f>+Text!A159</f>
        <v>Kasse</v>
      </c>
      <c r="D5" s="13"/>
    </row>
    <row r="6" spans="1:4" s="12" customFormat="1" ht="14.25">
      <c r="A6" s="12" t="s">
        <v>33</v>
      </c>
      <c r="B6" s="12" t="str">
        <f>+Text!A161</f>
        <v>Kontenkorrent Debitor (aktiv)</v>
      </c>
      <c r="D6" s="13"/>
    </row>
    <row r="7" spans="1:4" s="12" customFormat="1" ht="14.25">
      <c r="A7" s="12" t="s">
        <v>33</v>
      </c>
      <c r="B7" s="12" t="str">
        <f>+Text!A162</f>
        <v>Sparkonto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kurzfristig verfügbar im Januar</v>
      </c>
      <c r="C9" s="126"/>
      <c r="D9" s="232">
        <f>SUM(D5:D8)</f>
        <v>0</v>
      </c>
      <c r="L9" s="126" t="str">
        <f>Text!A179</f>
        <v>kurzfristig verfügbar im Dezember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Debitoren (Summe der Einnahmen)</v>
      </c>
      <c r="D11" s="214">
        <f>'Monatliche Einnahmen'!C7</f>
        <v>0</v>
      </c>
      <c r="K11" s="58" t="s">
        <v>48</v>
      </c>
      <c r="L11" s="12" t="str">
        <f>Text!A107</f>
        <v>Debitoren (Summe der Einnahmen)</v>
      </c>
      <c r="O11" s="12">
        <f>'Monatliche Einnahmen'!P7</f>
        <v>0</v>
      </c>
    </row>
    <row r="12" spans="1:15" s="12" customFormat="1" ht="14.25">
      <c r="A12" s="12" t="s">
        <v>34</v>
      </c>
      <c r="B12" s="12" t="str">
        <f>+Text!A181</f>
        <v>Kreditoren</v>
      </c>
      <c r="D12" s="214">
        <f>'Monatliche Ausgaben'!C7</f>
        <v>0</v>
      </c>
      <c r="K12" s="20" t="s">
        <v>50</v>
      </c>
      <c r="L12" s="12" t="str">
        <f>Text!A181</f>
        <v>Kreditoren</v>
      </c>
      <c r="O12" s="12">
        <f>'Monatliche Ausgaben'!P7</f>
        <v>0</v>
      </c>
    </row>
    <row r="13" spans="1:15" s="12" customFormat="1" ht="14.25">
      <c r="A13" s="12" t="s">
        <v>34</v>
      </c>
      <c r="B13" s="12" t="str">
        <f>+Text!A163</f>
        <v>Kontokorrent Kreditor (passiv)</v>
      </c>
      <c r="D13" s="13"/>
      <c r="K13" s="20" t="s">
        <v>50</v>
      </c>
      <c r="L13" s="12" t="str">
        <f>B13</f>
        <v>Kontokorrent Kreditor (passiv)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Nettomonetäres Umlaufvermögen zu Beginn</v>
      </c>
      <c r="B17" s="15"/>
      <c r="D17" s="203">
        <f>D9+D11-D13-D12-D14</f>
        <v>0</v>
      </c>
      <c r="L17" s="126" t="str">
        <f>+Text!A183</f>
        <v>Nettomonetäres Umlaufvermögen am Ende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Veränderung der Liquidität</v>
      </c>
      <c r="D21" s="16" t="str">
        <f>+Text!A6</f>
        <v>Monat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+'Monatliche Einnahmen'!D5</f>
        <v>Jan.</v>
      </c>
      <c r="E22" s="4" t="str">
        <f>+'Monatliche Einnahmen'!E5</f>
        <v>Feb. </v>
      </c>
      <c r="F22" s="4" t="str">
        <f>+'Monatliche Einnahmen'!F5</f>
        <v>März</v>
      </c>
      <c r="G22" s="4" t="str">
        <f>+'Monatliche Einnahmen'!G5</f>
        <v>April</v>
      </c>
      <c r="H22" s="4" t="str">
        <f>+'Monatliche Einnahmen'!H5</f>
        <v>Mai</v>
      </c>
      <c r="I22" s="4" t="str">
        <f>+'Monatliche Einnahmen'!I5</f>
        <v>Juni </v>
      </c>
      <c r="J22" s="4" t="str">
        <f>+'Monatliche Einnahmen'!J5</f>
        <v>Juli</v>
      </c>
      <c r="K22" s="4" t="str">
        <f>+'Monatliche Einnahmen'!K5</f>
        <v>Aug. </v>
      </c>
      <c r="L22" s="4" t="str">
        <f>+'Monatliche Einnahmen'!L5</f>
        <v>Sep. </v>
      </c>
      <c r="M22" s="4" t="str">
        <f>+'Monatliche Einnahmen'!M5</f>
        <v>Okt. </v>
      </c>
      <c r="N22" s="4" t="str">
        <f>+'Monatliche Einnahmen'!N5</f>
        <v>Nov. </v>
      </c>
      <c r="O22" s="4" t="str">
        <f>+'Monatliche Einnahmen'!O5</f>
        <v>Dez. </v>
      </c>
    </row>
    <row r="23" spans="1:3" s="12" customFormat="1" ht="14.25">
      <c r="A23" s="15" t="str">
        <f>+Text!A166</f>
        <v>Ausgangslage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Einnahmen</v>
      </c>
    </row>
    <row r="26" spans="1:15" s="12" customFormat="1" ht="14.25">
      <c r="A26" s="112" t="s">
        <v>9</v>
      </c>
      <c r="B26" s="85" t="str">
        <f>Text!A25</f>
        <v>Pflanzenbau</v>
      </c>
      <c r="C26" s="76"/>
      <c r="D26" s="83">
        <f>'Monatliche Einnahmen'!D19</f>
        <v>0</v>
      </c>
      <c r="E26" s="83">
        <f>'Monatliche Einnahmen'!E19</f>
        <v>0</v>
      </c>
      <c r="F26" s="83">
        <f>'Monatliche Einnahmen'!F19</f>
        <v>0</v>
      </c>
      <c r="G26" s="83">
        <f>'Monatliche Einnahmen'!G19</f>
        <v>0</v>
      </c>
      <c r="H26" s="83">
        <f>'Monatliche Einnahmen'!H19</f>
        <v>0</v>
      </c>
      <c r="I26" s="83">
        <f>'Monatliche Einnahmen'!I19</f>
        <v>0</v>
      </c>
      <c r="J26" s="83">
        <f>'Monatliche Einnahmen'!J19</f>
        <v>0</v>
      </c>
      <c r="K26" s="83">
        <f>'Monatliche Einnahmen'!K19</f>
        <v>0</v>
      </c>
      <c r="L26" s="83">
        <f>'Monatliche Einnahmen'!L19</f>
        <v>0</v>
      </c>
      <c r="M26" s="83">
        <f>'Monatliche Einnahmen'!M19</f>
        <v>0</v>
      </c>
      <c r="N26" s="83">
        <f>'Monatliche Einnahmen'!N19</f>
        <v>0</v>
      </c>
      <c r="O26" s="113">
        <f>'Monatliche Einnahmen'!O19</f>
        <v>0</v>
      </c>
    </row>
    <row r="27" spans="1:15" s="12" customFormat="1" ht="14.25">
      <c r="A27" s="114" t="s">
        <v>9</v>
      </c>
      <c r="B27" s="72" t="str">
        <f>Text!A128</f>
        <v>Spezialkulturen</v>
      </c>
      <c r="C27" s="77"/>
      <c r="D27" s="78">
        <f>'Monatliche Einnahmen'!D24</f>
        <v>0</v>
      </c>
      <c r="E27" s="78">
        <f>'Monatliche Einnahmen'!E24</f>
        <v>0</v>
      </c>
      <c r="F27" s="78">
        <f>'Monatliche Einnahmen'!F24</f>
        <v>0</v>
      </c>
      <c r="G27" s="78">
        <f>'Monatliche Einnahmen'!G24</f>
        <v>0</v>
      </c>
      <c r="H27" s="78">
        <f>'Monatliche Einnahmen'!H24</f>
        <v>0</v>
      </c>
      <c r="I27" s="78">
        <f>'Monatliche Einnahmen'!I24</f>
        <v>0</v>
      </c>
      <c r="J27" s="78">
        <f>'Monatliche Einnahmen'!J24</f>
        <v>0</v>
      </c>
      <c r="K27" s="78">
        <f>'Monatliche Einnahmen'!K24</f>
        <v>0</v>
      </c>
      <c r="L27" s="78">
        <f>'Monatliche Einnahmen'!L24</f>
        <v>0</v>
      </c>
      <c r="M27" s="78">
        <f>'Monatliche Einnahmen'!M24</f>
        <v>0</v>
      </c>
      <c r="N27" s="78">
        <f>'Monatliche Einnahmen'!N24</f>
        <v>0</v>
      </c>
      <c r="O27" s="79">
        <f>'Monatliche Einnahmen'!O24</f>
        <v>0</v>
      </c>
    </row>
    <row r="28" spans="1:15" s="12" customFormat="1" ht="14.25">
      <c r="A28" s="114" t="s">
        <v>9</v>
      </c>
      <c r="B28" s="72" t="str">
        <f>Text!A113</f>
        <v>Tierhaltung</v>
      </c>
      <c r="C28" s="77"/>
      <c r="D28" s="78">
        <f>'Monatliche Einnahmen'!D31</f>
        <v>0</v>
      </c>
      <c r="E28" s="78">
        <f>'Monatliche Einnahmen'!E31</f>
        <v>0</v>
      </c>
      <c r="F28" s="78">
        <f>'Monatliche Einnahmen'!F31</f>
        <v>0</v>
      </c>
      <c r="G28" s="78">
        <f>'Monatliche Einnahmen'!G31</f>
        <v>0</v>
      </c>
      <c r="H28" s="78">
        <f>'Monatliche Einnahmen'!H31</f>
        <v>0</v>
      </c>
      <c r="I28" s="78">
        <f>'Monatliche Einnahmen'!I31</f>
        <v>0</v>
      </c>
      <c r="J28" s="78">
        <f>'Monatliche Einnahmen'!J31</f>
        <v>0</v>
      </c>
      <c r="K28" s="78">
        <f>'Monatliche Einnahmen'!K31</f>
        <v>0</v>
      </c>
      <c r="L28" s="78">
        <f>'Monatliche Einnahmen'!L31</f>
        <v>0</v>
      </c>
      <c r="M28" s="78">
        <f>'Monatliche Einnahmen'!M31</f>
        <v>0</v>
      </c>
      <c r="N28" s="78">
        <f>'Monatliche Einnahmen'!N31</f>
        <v>0</v>
      </c>
      <c r="O28" s="79">
        <f>'Monatliche Einnahmen'!O31</f>
        <v>0</v>
      </c>
    </row>
    <row r="29" spans="1:15" s="12" customFormat="1" ht="14.25">
      <c r="A29" s="114" t="s">
        <v>9</v>
      </c>
      <c r="B29" s="72" t="str">
        <f>Text!A124</f>
        <v>Andere Tierproduktionen</v>
      </c>
      <c r="C29" s="72"/>
      <c r="D29" s="78">
        <f>'Monatliche Einnahmen'!D36</f>
        <v>0</v>
      </c>
      <c r="E29" s="78">
        <f>'Monatliche Einnahmen'!E36</f>
        <v>0</v>
      </c>
      <c r="F29" s="78">
        <f>'Monatliche Einnahmen'!F36</f>
        <v>0</v>
      </c>
      <c r="G29" s="78">
        <f>'Monatliche Einnahmen'!G36</f>
        <v>0</v>
      </c>
      <c r="H29" s="78">
        <f>'Monatliche Einnahmen'!H36</f>
        <v>0</v>
      </c>
      <c r="I29" s="78">
        <f>'Monatliche Einnahmen'!I36</f>
        <v>0</v>
      </c>
      <c r="J29" s="78">
        <f>'Monatliche Einnahmen'!J36</f>
        <v>0</v>
      </c>
      <c r="K29" s="78">
        <f>'Monatliche Einnahmen'!K36</f>
        <v>0</v>
      </c>
      <c r="L29" s="78">
        <f>'Monatliche Einnahmen'!L36</f>
        <v>0</v>
      </c>
      <c r="M29" s="78">
        <f>'Monatliche Einnahmen'!M36</f>
        <v>0</v>
      </c>
      <c r="N29" s="78">
        <f>'Monatliche Einnahmen'!N36</f>
        <v>0</v>
      </c>
      <c r="O29" s="79">
        <f>'Monatliche Einnahmen'!O36</f>
        <v>0</v>
      </c>
    </row>
    <row r="30" spans="1:15" s="12" customFormat="1" ht="14.25">
      <c r="A30" s="114" t="s">
        <v>9</v>
      </c>
      <c r="B30" s="72" t="str">
        <f>Text!A133</f>
        <v>Andere Einnahmen des Betriebes</v>
      </c>
      <c r="C30" s="77"/>
      <c r="D30" s="78">
        <f>'Monatliche Einnahmen'!D44</f>
        <v>0</v>
      </c>
      <c r="E30" s="78">
        <f>'Monatliche Einnahmen'!E44</f>
        <v>0</v>
      </c>
      <c r="F30" s="78">
        <f>'Monatliche Einnahmen'!F44</f>
        <v>0</v>
      </c>
      <c r="G30" s="78">
        <f>'Monatliche Einnahmen'!G44</f>
        <v>0</v>
      </c>
      <c r="H30" s="78">
        <f>'Monatliche Einnahmen'!H44</f>
        <v>0</v>
      </c>
      <c r="I30" s="78">
        <f>'Monatliche Einnahmen'!I44</f>
        <v>0</v>
      </c>
      <c r="J30" s="78">
        <f>'Monatliche Einnahmen'!J44</f>
        <v>0</v>
      </c>
      <c r="K30" s="78">
        <f>'Monatliche Einnahmen'!K44</f>
        <v>0</v>
      </c>
      <c r="L30" s="78">
        <f>'Monatliche Einnahmen'!L44</f>
        <v>0</v>
      </c>
      <c r="M30" s="78">
        <f>'Monatliche Einnahmen'!M44</f>
        <v>0</v>
      </c>
      <c r="N30" s="78">
        <f>'Monatliche Einnahmen'!N44</f>
        <v>0</v>
      </c>
      <c r="O30" s="79">
        <f>'Monatliche Einnahmen'!O44</f>
        <v>0</v>
      </c>
    </row>
    <row r="31" spans="1:15" s="12" customFormat="1" ht="14.25">
      <c r="A31" s="114" t="s">
        <v>9</v>
      </c>
      <c r="B31" s="72" t="str">
        <f>Text!A140</f>
        <v>Private Nebeneinkommen</v>
      </c>
      <c r="C31" s="77"/>
      <c r="D31" s="78">
        <f>'Monatliche Einnahmen'!D51</f>
        <v>0</v>
      </c>
      <c r="E31" s="78">
        <f>'Monatliche Einnahmen'!E51</f>
        <v>0</v>
      </c>
      <c r="F31" s="78">
        <f>'Monatliche Einnahmen'!F51</f>
        <v>0</v>
      </c>
      <c r="G31" s="78">
        <f>'Monatliche Einnahmen'!G51</f>
        <v>0</v>
      </c>
      <c r="H31" s="78">
        <f>'Monatliche Einnahmen'!H51</f>
        <v>0</v>
      </c>
      <c r="I31" s="78">
        <f>'Monatliche Einnahmen'!I51</f>
        <v>0</v>
      </c>
      <c r="J31" s="78">
        <f>'Monatliche Einnahmen'!J51</f>
        <v>0</v>
      </c>
      <c r="K31" s="78">
        <f>'Monatliche Einnahmen'!K51</f>
        <v>0</v>
      </c>
      <c r="L31" s="78">
        <f>'Monatliche Einnahmen'!L51</f>
        <v>0</v>
      </c>
      <c r="M31" s="78">
        <f>'Monatliche Einnahmen'!M51</f>
        <v>0</v>
      </c>
      <c r="N31" s="78">
        <f>'Monatliche Einnahmen'!N51</f>
        <v>0</v>
      </c>
      <c r="O31" s="79">
        <f>'Monatliche Einnahmen'!O51</f>
        <v>0</v>
      </c>
    </row>
    <row r="32" spans="1:15" s="12" customFormat="1" ht="14.25">
      <c r="A32" s="115" t="s">
        <v>9</v>
      </c>
      <c r="B32" s="120" t="str">
        <f>Text!A147</f>
        <v>Desinvestitionnen, Finanzierungbereich </v>
      </c>
      <c r="C32" s="80"/>
      <c r="D32" s="84">
        <f>'Monatliche Einnahmen'!D61</f>
        <v>0</v>
      </c>
      <c r="E32" s="84">
        <f>'Monatliche Einnahmen'!E61</f>
        <v>0</v>
      </c>
      <c r="F32" s="84">
        <f>'Monatliche Einnahmen'!F61</f>
        <v>0</v>
      </c>
      <c r="G32" s="84">
        <f>'Monatliche Einnahmen'!G61</f>
        <v>0</v>
      </c>
      <c r="H32" s="84">
        <f>'Monatliche Einnahmen'!H61</f>
        <v>0</v>
      </c>
      <c r="I32" s="84">
        <f>'Monatliche Einnahmen'!I61</f>
        <v>0</v>
      </c>
      <c r="J32" s="84">
        <f>'Monatliche Einnahmen'!J61</f>
        <v>0</v>
      </c>
      <c r="K32" s="84">
        <f>'Monatliche Einnahmen'!K61</f>
        <v>0</v>
      </c>
      <c r="L32" s="84">
        <f>'Monatliche Einnahmen'!L61</f>
        <v>0</v>
      </c>
      <c r="M32" s="84">
        <f>'Monatliche Einnahmen'!M61</f>
        <v>0</v>
      </c>
      <c r="N32" s="84">
        <f>'Monatliche Einnahmen'!N61</f>
        <v>0</v>
      </c>
      <c r="O32" s="116">
        <f>'Monatliche Einnahmen'!O61</f>
        <v>0</v>
      </c>
    </row>
    <row r="33" spans="2:15" s="12" customFormat="1" ht="14.25">
      <c r="B33" s="48"/>
      <c r="C33" s="18"/>
      <c r="D33" s="19">
        <f>'Monatliche Einnahmen'!D63</f>
        <v>0</v>
      </c>
      <c r="E33" s="19">
        <f>'Monatliche Einnahmen'!E63</f>
        <v>0</v>
      </c>
      <c r="F33" s="19">
        <f>'Monatliche Einnahmen'!F63</f>
        <v>0</v>
      </c>
      <c r="G33" s="19">
        <f>'Monatliche Einnahmen'!G63</f>
        <v>0</v>
      </c>
      <c r="H33" s="19">
        <f>'Monatliche Einnahmen'!H63</f>
        <v>0</v>
      </c>
      <c r="I33" s="19">
        <f>'Monatliche Einnahmen'!I63</f>
        <v>0</v>
      </c>
      <c r="J33" s="19">
        <f>'Monatliche Einnahmen'!J63</f>
        <v>0</v>
      </c>
      <c r="K33" s="19">
        <f>'Monatliche Einnahmen'!K63</f>
        <v>0</v>
      </c>
      <c r="L33" s="19">
        <f>'Monatliche Einnahmen'!L63</f>
        <v>0</v>
      </c>
      <c r="M33" s="19">
        <f>'Monatliche Einnahmen'!M63</f>
        <v>0</v>
      </c>
      <c r="N33" s="19">
        <f>'Monatliche Einnahmen'!N63</f>
        <v>0</v>
      </c>
      <c r="O33" s="19">
        <f>'Monatliche Einnahmen'!O63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Ausgaben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Pflanzenbau</v>
      </c>
      <c r="C36" s="73"/>
      <c r="D36" s="75">
        <f>'Monatliche Ausgaben'!D17</f>
        <v>0</v>
      </c>
      <c r="E36" s="75">
        <f>'Monatliche Ausgaben'!E17</f>
        <v>0</v>
      </c>
      <c r="F36" s="75">
        <f>'Monatliche Ausgaben'!F17</f>
        <v>0</v>
      </c>
      <c r="G36" s="75">
        <f>'Monatliche Ausgaben'!G17</f>
        <v>0</v>
      </c>
      <c r="H36" s="75">
        <f>'Monatliche Ausgaben'!H17</f>
        <v>0</v>
      </c>
      <c r="I36" s="75">
        <f>'Monatliche Ausgaben'!I17</f>
        <v>0</v>
      </c>
      <c r="J36" s="75">
        <f>'Monatliche Ausgaben'!J17</f>
        <v>0</v>
      </c>
      <c r="K36" s="75">
        <f>'Monatliche Ausgaben'!K17</f>
        <v>0</v>
      </c>
      <c r="L36" s="75">
        <f>'Monatliche Ausgaben'!L17</f>
        <v>0</v>
      </c>
      <c r="M36" s="75">
        <f>'Monatliche Ausgaben'!M17</f>
        <v>0</v>
      </c>
      <c r="N36" s="75">
        <f>'Monatliche Ausgaben'!N17</f>
        <v>0</v>
      </c>
      <c r="O36" s="75">
        <f>'Monatliche Ausgaben'!O17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'Monatliche Ausgaben'!D26</f>
        <v>0</v>
      </c>
      <c r="E37" s="75">
        <f>'Monatliche Ausgaben'!E26</f>
        <v>0</v>
      </c>
      <c r="F37" s="75">
        <f>'Monatliche Ausgaben'!F26</f>
        <v>0</v>
      </c>
      <c r="G37" s="75">
        <f>'Monatliche Ausgaben'!G26</f>
        <v>0</v>
      </c>
      <c r="H37" s="75">
        <f>'Monatliche Ausgaben'!H26</f>
        <v>0</v>
      </c>
      <c r="I37" s="75">
        <f>'Monatliche Ausgaben'!I26</f>
        <v>0</v>
      </c>
      <c r="J37" s="75">
        <f>'Monatliche Ausgaben'!J26</f>
        <v>0</v>
      </c>
      <c r="K37" s="75">
        <f>'Monatliche Ausgaben'!K26</f>
        <v>0</v>
      </c>
      <c r="L37" s="75">
        <f>'Monatliche Ausgaben'!L26</f>
        <v>0</v>
      </c>
      <c r="M37" s="75">
        <f>'Monatliche Ausgaben'!M26</f>
        <v>0</v>
      </c>
      <c r="N37" s="75">
        <f>'Monatliche Ausgaben'!N26</f>
        <v>0</v>
      </c>
      <c r="O37" s="75">
        <f>'Monatliche Ausgaben'!O26</f>
        <v>0</v>
      </c>
    </row>
    <row r="38" spans="1:15" s="12" customFormat="1" ht="14.25">
      <c r="A38" s="75" t="s">
        <v>9</v>
      </c>
      <c r="B38" s="74" t="str">
        <f>Text!A41</f>
        <v>Andere Direktkosten</v>
      </c>
      <c r="C38" s="73"/>
      <c r="D38" s="75">
        <f>'Monatliche Ausgaben'!D30</f>
        <v>0</v>
      </c>
      <c r="E38" s="75">
        <f>'Monatliche Ausgaben'!E30</f>
        <v>0</v>
      </c>
      <c r="F38" s="75">
        <f>'Monatliche Ausgaben'!F30</f>
        <v>0</v>
      </c>
      <c r="G38" s="75">
        <f>'Monatliche Ausgaben'!G30</f>
        <v>0</v>
      </c>
      <c r="H38" s="75">
        <f>'Monatliche Ausgaben'!H30</f>
        <v>0</v>
      </c>
      <c r="I38" s="75">
        <f>'Monatliche Ausgaben'!I30</f>
        <v>0</v>
      </c>
      <c r="J38" s="75">
        <f>'Monatliche Ausgaben'!J30</f>
        <v>0</v>
      </c>
      <c r="K38" s="75">
        <f>'Monatliche Ausgaben'!K30</f>
        <v>0</v>
      </c>
      <c r="L38" s="75">
        <f>'Monatliche Ausgaben'!L30</f>
        <v>0</v>
      </c>
      <c r="M38" s="75">
        <f>'Monatliche Ausgaben'!M30</f>
        <v>0</v>
      </c>
      <c r="N38" s="75">
        <f>'Monatliche Ausgaben'!N30</f>
        <v>0</v>
      </c>
      <c r="O38" s="75">
        <f>'Monatliche Ausgaben'!O30</f>
        <v>0</v>
      </c>
    </row>
    <row r="39" spans="1:15" s="12" customFormat="1" ht="14.25">
      <c r="A39" s="75" t="s">
        <v>9</v>
      </c>
      <c r="B39" s="74" t="str">
        <f>Text!A45</f>
        <v>Personnalaufwand</v>
      </c>
      <c r="C39" s="73"/>
      <c r="D39" s="75">
        <f>'Monatliche Ausgaben'!D35</f>
        <v>0</v>
      </c>
      <c r="E39" s="75">
        <f>'Monatliche Ausgaben'!E35</f>
        <v>0</v>
      </c>
      <c r="F39" s="75">
        <f>'Monatliche Ausgaben'!F35</f>
        <v>0</v>
      </c>
      <c r="G39" s="75">
        <f>'Monatliche Ausgaben'!G35</f>
        <v>0</v>
      </c>
      <c r="H39" s="75">
        <f>'Monatliche Ausgaben'!H35</f>
        <v>0</v>
      </c>
      <c r="I39" s="75">
        <f>'Monatliche Ausgaben'!I35</f>
        <v>0</v>
      </c>
      <c r="J39" s="75">
        <f>'Monatliche Ausgaben'!J35</f>
        <v>0</v>
      </c>
      <c r="K39" s="75">
        <f>'Monatliche Ausgaben'!K35</f>
        <v>0</v>
      </c>
      <c r="L39" s="75">
        <f>'Monatliche Ausgaben'!L35</f>
        <v>0</v>
      </c>
      <c r="M39" s="75">
        <f>'Monatliche Ausgaben'!M35</f>
        <v>0</v>
      </c>
      <c r="N39" s="75">
        <f>'Monatliche Ausgaben'!N35</f>
        <v>0</v>
      </c>
      <c r="O39" s="75">
        <f>'Monatliche Ausgaben'!O35</f>
        <v>0</v>
      </c>
    </row>
    <row r="40" spans="1:15" s="12" customFormat="1" ht="14.25">
      <c r="A40" s="75" t="s">
        <v>9</v>
      </c>
      <c r="B40" s="74" t="str">
        <f>Text!A51</f>
        <v>Sonstiger Betriebsaufwand</v>
      </c>
      <c r="C40" s="73"/>
      <c r="D40" s="75">
        <f>'Monatliche Ausgaben'!D83</f>
        <v>0</v>
      </c>
      <c r="E40" s="75">
        <f>'Monatliche Ausgaben'!E83</f>
        <v>0</v>
      </c>
      <c r="F40" s="75">
        <f>'Monatliche Ausgaben'!F83</f>
        <v>0</v>
      </c>
      <c r="G40" s="75">
        <f>'Monatliche Ausgaben'!G83</f>
        <v>0</v>
      </c>
      <c r="H40" s="75">
        <f>'Monatliche Ausgaben'!H83</f>
        <v>0</v>
      </c>
      <c r="I40" s="75">
        <f>'Monatliche Ausgaben'!I83</f>
        <v>0</v>
      </c>
      <c r="J40" s="75">
        <f>'Monatliche Ausgaben'!J83</f>
        <v>0</v>
      </c>
      <c r="K40" s="75">
        <f>'Monatliche Ausgaben'!K83</f>
        <v>0</v>
      </c>
      <c r="L40" s="75">
        <f>'Monatliche Ausgaben'!L83</f>
        <v>0</v>
      </c>
      <c r="M40" s="75">
        <f>'Monatliche Ausgaben'!M83</f>
        <v>0</v>
      </c>
      <c r="N40" s="75">
        <f>'Monatliche Ausgaben'!N83</f>
        <v>0</v>
      </c>
      <c r="O40" s="75">
        <f>'Monatliche Ausgaben'!O83</f>
        <v>0</v>
      </c>
    </row>
    <row r="41" spans="1:15" s="12" customFormat="1" ht="14.25">
      <c r="A41" s="75" t="s">
        <v>9</v>
      </c>
      <c r="B41" s="74" t="str">
        <f>Text!A85</f>
        <v>Private Ausgaben</v>
      </c>
      <c r="C41" s="73"/>
      <c r="D41" s="75">
        <f>'Monatliche Ausgaben'!D98</f>
        <v>0</v>
      </c>
      <c r="E41" s="75">
        <f>'Monatliche Ausgaben'!E98</f>
        <v>0</v>
      </c>
      <c r="F41" s="75">
        <f>'Monatliche Ausgaben'!F98</f>
        <v>0</v>
      </c>
      <c r="G41" s="75">
        <f>'Monatliche Ausgaben'!G98</f>
        <v>0</v>
      </c>
      <c r="H41" s="75">
        <f>'Monatliche Ausgaben'!H98</f>
        <v>0</v>
      </c>
      <c r="I41" s="75">
        <f>'Monatliche Ausgaben'!I98</f>
        <v>0</v>
      </c>
      <c r="J41" s="75">
        <f>'Monatliche Ausgaben'!J98</f>
        <v>0</v>
      </c>
      <c r="K41" s="75">
        <f>'Monatliche Ausgaben'!K98</f>
        <v>0</v>
      </c>
      <c r="L41" s="75">
        <f>'Monatliche Ausgaben'!L98</f>
        <v>0</v>
      </c>
      <c r="M41" s="75">
        <f>'Monatliche Ausgaben'!M98</f>
        <v>0</v>
      </c>
      <c r="N41" s="75">
        <f>'Monatliche Ausgaben'!N98</f>
        <v>0</v>
      </c>
      <c r="O41" s="75">
        <f>'Monatliche Ausgaben'!O98</f>
        <v>0</v>
      </c>
    </row>
    <row r="42" spans="1:15" s="12" customFormat="1" ht="14.25">
      <c r="A42" s="212" t="s">
        <v>9</v>
      </c>
      <c r="B42" s="86" t="str">
        <f>Text!A95</f>
        <v>Investitionen, Finanzierungsbereich</v>
      </c>
      <c r="C42" s="87"/>
      <c r="D42" s="86">
        <f>'Monatliche Ausgaben'!D117</f>
        <v>0</v>
      </c>
      <c r="E42" s="86">
        <f>'Monatliche Ausgaben'!E117</f>
        <v>0</v>
      </c>
      <c r="F42" s="86">
        <f>'Monatliche Ausgaben'!F117</f>
        <v>0</v>
      </c>
      <c r="G42" s="86">
        <f>'Monatliche Ausgaben'!G117</f>
        <v>0</v>
      </c>
      <c r="H42" s="86">
        <f>'Monatliche Ausgaben'!H117</f>
        <v>0</v>
      </c>
      <c r="I42" s="86">
        <f>'Monatliche Ausgaben'!I117</f>
        <v>0</v>
      </c>
      <c r="J42" s="86">
        <f>'Monatliche Ausgaben'!J117</f>
        <v>0</v>
      </c>
      <c r="K42" s="86">
        <f>'Monatliche Ausgaben'!K117</f>
        <v>0</v>
      </c>
      <c r="L42" s="86">
        <f>'Monatliche Ausgaben'!L117</f>
        <v>0</v>
      </c>
      <c r="M42" s="86">
        <f>'Monatliche Ausgaben'!M117</f>
        <v>0</v>
      </c>
      <c r="N42" s="86">
        <f>'Monatliche Ausgaben'!N117</f>
        <v>0</v>
      </c>
      <c r="O42" s="86">
        <f>'Monatliche Ausgaben'!O117</f>
        <v>0</v>
      </c>
    </row>
    <row r="43" spans="3:15" s="12" customFormat="1" ht="14.25">
      <c r="C43" s="18"/>
      <c r="D43" s="19">
        <f>+'Monatliche Ausgaben'!D119</f>
        <v>0</v>
      </c>
      <c r="E43" s="19">
        <f>+'Monatliche Ausgaben'!E119</f>
        <v>0</v>
      </c>
      <c r="F43" s="19">
        <f>+'Monatliche Ausgaben'!F119</f>
        <v>0</v>
      </c>
      <c r="G43" s="19">
        <f>+'Monatliche Ausgaben'!G119</f>
        <v>0</v>
      </c>
      <c r="H43" s="19">
        <f>+'Monatliche Ausgaben'!H119</f>
        <v>0</v>
      </c>
      <c r="I43" s="19">
        <f>+'Monatliche Ausgaben'!I119</f>
        <v>0</v>
      </c>
      <c r="J43" s="19">
        <f>+'Monatliche Ausgaben'!J119</f>
        <v>0</v>
      </c>
      <c r="K43" s="19">
        <f>+'Monatliche Ausgaben'!K119</f>
        <v>0</v>
      </c>
      <c r="L43" s="19">
        <f>+'Monatliche Ausgaben'!L119</f>
        <v>0</v>
      </c>
      <c r="M43" s="19">
        <f>+'Monatliche Ausgaben'!M119</f>
        <v>0</v>
      </c>
      <c r="N43" s="19">
        <f>+'Monatliche Ausgaben'!N119</f>
        <v>0</v>
      </c>
      <c r="O43" s="19">
        <f>+'Monatliche Ausgaben'!O119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Saldo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Kumulierte Salden (ohne Zinsen)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Debitorenzins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Kreditorenzins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Kumulierte Salden (mit Zinsen)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in Zusammenarbeit mit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IF(Synthese!J2="Français",1,0)</f>
        <v>0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Liquiditätsplanung</v>
      </c>
      <c r="B2" s="57" t="s">
        <v>0</v>
      </c>
      <c r="C2" s="57" t="s">
        <v>57</v>
      </c>
    </row>
    <row r="3" spans="1:3" ht="12.75">
      <c r="A3" t="str">
        <f t="shared" si="0"/>
        <v>Betrieb:</v>
      </c>
      <c r="B3" s="57" t="s">
        <v>1</v>
      </c>
      <c r="C3" s="57" t="s">
        <v>53</v>
      </c>
    </row>
    <row r="4" spans="1:3" ht="12.75">
      <c r="A4" t="str">
        <f t="shared" si="0"/>
        <v>Variante:</v>
      </c>
      <c r="B4" s="57" t="s">
        <v>2</v>
      </c>
      <c r="C4" s="57" t="s">
        <v>54</v>
      </c>
    </row>
    <row r="5" spans="1:3" ht="12.75">
      <c r="A5" t="str">
        <f t="shared" si="0"/>
        <v>Anfangs Datum der 1. Periode:</v>
      </c>
      <c r="B5" s="57" t="s">
        <v>114</v>
      </c>
      <c r="C5" s="57" t="s">
        <v>115</v>
      </c>
    </row>
    <row r="6" spans="1:3" ht="12.75">
      <c r="A6" t="str">
        <f t="shared" si="0"/>
        <v>Monat</v>
      </c>
      <c r="B6" s="57" t="s">
        <v>147</v>
      </c>
      <c r="C6" s="57" t="s">
        <v>55</v>
      </c>
    </row>
    <row r="7" spans="1:3" ht="12.75">
      <c r="A7" t="str">
        <f t="shared" si="0"/>
        <v>Ausgangslage</v>
      </c>
      <c r="B7" s="57" t="s">
        <v>4</v>
      </c>
      <c r="C7" s="57" t="s">
        <v>100</v>
      </c>
    </row>
    <row r="8" spans="1:3" ht="12.75">
      <c r="A8" s="59" t="str">
        <f t="shared" si="0"/>
        <v>Endzustand:</v>
      </c>
      <c r="B8" s="59" t="s">
        <v>423</v>
      </c>
      <c r="C8" s="59" t="s">
        <v>424</v>
      </c>
    </row>
    <row r="9" spans="1:3" ht="12.75">
      <c r="A9" t="str">
        <f t="shared" si="0"/>
        <v>Jan.</v>
      </c>
      <c r="B9" s="57" t="s">
        <v>133</v>
      </c>
      <c r="C9" s="57" t="s">
        <v>58</v>
      </c>
    </row>
    <row r="10" spans="1:3" ht="12.75">
      <c r="A10" t="str">
        <f t="shared" si="0"/>
        <v>Feb. </v>
      </c>
      <c r="B10" s="57" t="s">
        <v>134</v>
      </c>
      <c r="C10" s="57" t="s">
        <v>59</v>
      </c>
    </row>
    <row r="11" spans="1:3" ht="12.75">
      <c r="A11" t="str">
        <f t="shared" si="0"/>
        <v>März</v>
      </c>
      <c r="B11" s="57" t="s">
        <v>135</v>
      </c>
      <c r="C11" s="57" t="s">
        <v>60</v>
      </c>
    </row>
    <row r="12" spans="1:3" ht="12.75">
      <c r="A12" t="str">
        <f t="shared" si="0"/>
        <v>April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Juni </v>
      </c>
      <c r="B14" s="57" t="s">
        <v>137</v>
      </c>
      <c r="C14" s="57" t="s">
        <v>63</v>
      </c>
    </row>
    <row r="15" spans="1:3" ht="12.75">
      <c r="A15" t="str">
        <f t="shared" si="0"/>
        <v>Juli</v>
      </c>
      <c r="B15" s="57" t="s">
        <v>138</v>
      </c>
      <c r="C15" s="57" t="s">
        <v>64</v>
      </c>
    </row>
    <row r="16" spans="1:3" ht="12.75">
      <c r="A16" t="str">
        <f t="shared" si="0"/>
        <v>Aug. </v>
      </c>
      <c r="B16" s="57" t="s">
        <v>172</v>
      </c>
      <c r="C16" s="57" t="s">
        <v>65</v>
      </c>
    </row>
    <row r="17" spans="1:3" ht="12.75">
      <c r="A17" t="str">
        <f t="shared" si="0"/>
        <v>Sep. </v>
      </c>
      <c r="B17" s="57" t="s">
        <v>139</v>
      </c>
      <c r="C17" s="57" t="s">
        <v>66</v>
      </c>
    </row>
    <row r="18" spans="1:3" ht="12.75">
      <c r="A18" t="str">
        <f t="shared" si="0"/>
        <v>Okt. </v>
      </c>
      <c r="B18" s="57" t="s">
        <v>140</v>
      </c>
      <c r="C18" s="57" t="s">
        <v>67</v>
      </c>
    </row>
    <row r="19" spans="1:3" ht="12.75">
      <c r="A19" t="str">
        <f t="shared" si="0"/>
        <v>Nov. </v>
      </c>
      <c r="B19" s="57" t="s">
        <v>141</v>
      </c>
      <c r="C19" s="57" t="s">
        <v>68</v>
      </c>
    </row>
    <row r="20" spans="1:3" ht="12.75">
      <c r="A20" t="str">
        <f t="shared" si="0"/>
        <v>Dez. </v>
      </c>
      <c r="B20" s="57" t="s">
        <v>142</v>
      </c>
      <c r="C20" s="57" t="s">
        <v>69</v>
      </c>
    </row>
    <row r="21" spans="1:3" ht="12.75">
      <c r="A21" t="str">
        <f t="shared" si="0"/>
        <v>Total</v>
      </c>
      <c r="B21" s="57" t="s">
        <v>5</v>
      </c>
      <c r="C21" s="57" t="s">
        <v>70</v>
      </c>
    </row>
    <row r="22" spans="1:3" ht="12.75">
      <c r="A22" t="str">
        <f t="shared" si="0"/>
        <v>Ausgaben</v>
      </c>
      <c r="B22" s="57" t="s">
        <v>3</v>
      </c>
      <c r="C22" s="57" t="s">
        <v>52</v>
      </c>
    </row>
    <row r="23" spans="1:3" ht="12.75">
      <c r="A23" t="str">
        <f t="shared" si="0"/>
        <v>Kreditoren (zu Beginn der Periode)</v>
      </c>
      <c r="B23" s="57" t="s">
        <v>6</v>
      </c>
      <c r="C23" s="57" t="s">
        <v>71</v>
      </c>
    </row>
    <row r="24" spans="1:3" ht="12.75">
      <c r="A24" t="str">
        <f t="shared" si="0"/>
        <v>laufende Ausgaben</v>
      </c>
      <c r="B24" s="57" t="s">
        <v>7</v>
      </c>
      <c r="C24" s="57" t="s">
        <v>83</v>
      </c>
    </row>
    <row r="25" spans="1:3" ht="12.75">
      <c r="A25" t="str">
        <f t="shared" si="0"/>
        <v>Pflanzenbau</v>
      </c>
      <c r="B25" s="57" t="s">
        <v>156</v>
      </c>
      <c r="C25" s="57" t="s">
        <v>72</v>
      </c>
    </row>
    <row r="26" spans="1:3" ht="12.75">
      <c r="A26" t="str">
        <f t="shared" si="0"/>
        <v>Saatgut/ Pflanzgut</v>
      </c>
      <c r="B26" s="57" t="s">
        <v>10</v>
      </c>
      <c r="C26" s="57" t="s">
        <v>73</v>
      </c>
    </row>
    <row r="27" spans="1:3" ht="12.75">
      <c r="A27" t="str">
        <f t="shared" si="0"/>
        <v>Dünger</v>
      </c>
      <c r="B27" s="57" t="s">
        <v>11</v>
      </c>
      <c r="C27" s="57" t="s">
        <v>74</v>
      </c>
    </row>
    <row r="28" spans="1:6" ht="12.75">
      <c r="A28" t="str">
        <f t="shared" si="0"/>
        <v>Pflanzenschutzmittel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Übriger Aufwand Planzenbau</v>
      </c>
      <c r="B29" s="57" t="s">
        <v>205</v>
      </c>
      <c r="C29" s="57" t="s">
        <v>206</v>
      </c>
    </row>
    <row r="30" spans="1:3" ht="12.75">
      <c r="A30" t="str">
        <f t="shared" si="0"/>
        <v>Verpackungs- und Trocknungsaufwand</v>
      </c>
      <c r="B30" s="57" t="s">
        <v>300</v>
      </c>
      <c r="C30" s="57" t="s">
        <v>301</v>
      </c>
    </row>
    <row r="31" spans="1:3" ht="12.75">
      <c r="A31" t="str">
        <f t="shared" si="0"/>
        <v>Hagelversicherungsprämien</v>
      </c>
      <c r="B31" s="57" t="s">
        <v>260</v>
      </c>
      <c r="C31" s="57" t="s">
        <v>302</v>
      </c>
    </row>
    <row r="32" spans="1:3" ht="12.75">
      <c r="A32" t="str">
        <f t="shared" si="0"/>
        <v>Tier</v>
      </c>
      <c r="B32" s="57" t="s">
        <v>182</v>
      </c>
      <c r="C32" s="57" t="s">
        <v>215</v>
      </c>
    </row>
    <row r="33" spans="1:3" ht="12.75">
      <c r="A33" t="str">
        <f t="shared" si="0"/>
        <v>Tierhaltung</v>
      </c>
      <c r="B33" s="57" t="s">
        <v>157</v>
      </c>
      <c r="C33" s="57" t="s">
        <v>76</v>
      </c>
    </row>
    <row r="34" spans="1:3" ht="12.75">
      <c r="A34" t="str">
        <f t="shared" si="0"/>
        <v>Rauhfutter</v>
      </c>
      <c r="B34" s="57" t="s">
        <v>164</v>
      </c>
      <c r="C34" s="57" t="s">
        <v>159</v>
      </c>
    </row>
    <row r="35" spans="1:3" ht="12.75">
      <c r="A35" t="str">
        <f t="shared" si="0"/>
        <v>Futtermittel</v>
      </c>
      <c r="B35" s="57" t="s">
        <v>160</v>
      </c>
      <c r="C35" s="57" t="s">
        <v>127</v>
      </c>
    </row>
    <row r="36" spans="1:3" ht="12.75">
      <c r="A36" t="str">
        <f t="shared" si="0"/>
        <v>Tierarzt</v>
      </c>
      <c r="B36" s="57" t="s">
        <v>13</v>
      </c>
      <c r="C36" s="57" t="s">
        <v>77</v>
      </c>
    </row>
    <row r="37" spans="1:3" ht="12.75">
      <c r="A37" t="str">
        <f t="shared" si="0"/>
        <v>Bezamung</v>
      </c>
      <c r="B37" s="57" t="s">
        <v>162</v>
      </c>
      <c r="C37" s="57" t="s">
        <v>161</v>
      </c>
    </row>
    <row r="38" spans="1:3" ht="12.75">
      <c r="A38" t="str">
        <f t="shared" si="0"/>
        <v>Sömmerung</v>
      </c>
      <c r="B38" s="57" t="s">
        <v>14</v>
      </c>
      <c r="C38" s="57" t="s">
        <v>78</v>
      </c>
    </row>
    <row r="39" spans="1:3" ht="12.75">
      <c r="A39" t="str">
        <f t="shared" si="0"/>
        <v>Übriger Aufwand Tierhaltung</v>
      </c>
      <c r="B39" s="57" t="s">
        <v>203</v>
      </c>
      <c r="C39" s="57" t="s">
        <v>204</v>
      </c>
    </row>
    <row r="40" spans="1:3" ht="12.75">
      <c r="A40" t="str">
        <f t="shared" si="0"/>
        <v>Kosten für die Futterbaufläche</v>
      </c>
      <c r="B40" s="57" t="s">
        <v>15</v>
      </c>
      <c r="C40" s="57" t="s">
        <v>81</v>
      </c>
    </row>
    <row r="41" spans="1:3" ht="12.75">
      <c r="A41" t="str">
        <f t="shared" si="0"/>
        <v>Andere Direktkosten</v>
      </c>
      <c r="B41" s="57" t="s">
        <v>158</v>
      </c>
      <c r="C41" s="57" t="s">
        <v>129</v>
      </c>
    </row>
    <row r="42" spans="1:3" ht="12.75">
      <c r="A42" t="str">
        <f t="shared" si="0"/>
        <v>Arbeiten durch Dritte, Maschinenmiete</v>
      </c>
      <c r="B42" s="57" t="s">
        <v>183</v>
      </c>
      <c r="C42" s="57" t="s">
        <v>211</v>
      </c>
    </row>
    <row r="43" spans="1:3" ht="12.75">
      <c r="A43" t="str">
        <f t="shared" si="0"/>
        <v>Fremdtransporte</v>
      </c>
      <c r="B43" s="57" t="s">
        <v>230</v>
      </c>
      <c r="C43" s="57" t="s">
        <v>303</v>
      </c>
    </row>
    <row r="44" spans="1:3" ht="12.75">
      <c r="A44" t="str">
        <f t="shared" si="0"/>
        <v>Total Andere Direktkosten</v>
      </c>
      <c r="B44" s="57" t="s">
        <v>444</v>
      </c>
      <c r="C44" s="57" t="s">
        <v>358</v>
      </c>
    </row>
    <row r="45" spans="1:3" ht="12.75">
      <c r="A45" t="str">
        <f t="shared" si="0"/>
        <v>Personnalaufwand</v>
      </c>
      <c r="B45" s="57" t="s">
        <v>181</v>
      </c>
      <c r="C45" s="57" t="s">
        <v>190</v>
      </c>
    </row>
    <row r="46" spans="1:3" ht="12.75">
      <c r="A46" t="str">
        <f t="shared" si="0"/>
        <v>Löhne Angestellte</v>
      </c>
      <c r="B46" s="57" t="s">
        <v>207</v>
      </c>
      <c r="C46" s="57" t="s">
        <v>191</v>
      </c>
    </row>
    <row r="47" spans="1:3" ht="12.75">
      <c r="A47" t="str">
        <f t="shared" si="0"/>
        <v>Sozialversicherung und andere pers. Aufwand</v>
      </c>
      <c r="B47" s="57" t="s">
        <v>208</v>
      </c>
      <c r="C47" s="57" t="s">
        <v>212</v>
      </c>
    </row>
    <row r="48" spans="1:3" ht="12.75">
      <c r="A48" t="str">
        <f t="shared" si="0"/>
        <v>AHV, IV, EO des Unternehmers</v>
      </c>
      <c r="B48" s="57" t="s">
        <v>306</v>
      </c>
      <c r="C48" s="57" t="s">
        <v>305</v>
      </c>
    </row>
    <row r="49" spans="1:3" ht="12.75">
      <c r="A49" t="str">
        <f t="shared" si="0"/>
        <v>Pers. Taggeldversicherung</v>
      </c>
      <c r="B49" s="57" t="s">
        <v>356</v>
      </c>
      <c r="C49" s="57" t="s">
        <v>304</v>
      </c>
    </row>
    <row r="50" spans="1:3" ht="12.75">
      <c r="A50" t="str">
        <f t="shared" si="0"/>
        <v>Total Personnalaufwand</v>
      </c>
      <c r="B50" s="57" t="s">
        <v>445</v>
      </c>
      <c r="C50" s="57" t="s">
        <v>349</v>
      </c>
    </row>
    <row r="51" spans="1:3" ht="12.75">
      <c r="A51" t="str">
        <f t="shared" si="0"/>
        <v>Sonstiger Betriebsaufwand</v>
      </c>
      <c r="B51" s="57" t="s">
        <v>180</v>
      </c>
      <c r="C51" s="57" t="s">
        <v>192</v>
      </c>
    </row>
    <row r="52" spans="1:3" ht="12.75">
      <c r="A52" t="str">
        <f t="shared" si="0"/>
        <v>Pachtzins</v>
      </c>
      <c r="B52" s="57" t="s">
        <v>16</v>
      </c>
      <c r="C52" s="57" t="s">
        <v>79</v>
      </c>
    </row>
    <row r="53" spans="1:3" ht="12.75">
      <c r="A53" t="str">
        <f t="shared" si="0"/>
        <v>Unterhalt Geschäftsimmob., Produktionsanlag. Pächter</v>
      </c>
      <c r="B53" s="57" t="s">
        <v>367</v>
      </c>
      <c r="C53" s="57" t="s">
        <v>368</v>
      </c>
    </row>
    <row r="54" spans="1:3" ht="12.75">
      <c r="A54" t="str">
        <f t="shared" si="0"/>
        <v>Maschinen und Zugkräfte (Unterhalt, Vers., Karftoff, usw.)</v>
      </c>
      <c r="B54" s="57" t="s">
        <v>400</v>
      </c>
      <c r="C54" s="57" t="s">
        <v>216</v>
      </c>
    </row>
    <row r="55" spans="1:3" ht="12.75">
      <c r="A55" t="str">
        <f t="shared" si="0"/>
        <v>Unterhalt und Reparaturen</v>
      </c>
      <c r="B55" s="57" t="s">
        <v>220</v>
      </c>
      <c r="C55" s="57" t="s">
        <v>307</v>
      </c>
    </row>
    <row r="56" spans="1:3" ht="12.75">
      <c r="A56" t="str">
        <f t="shared" si="0"/>
        <v>Versicherungen und Gebühren</v>
      </c>
      <c r="B56" s="57" t="s">
        <v>269</v>
      </c>
      <c r="C56" s="57" t="s">
        <v>308</v>
      </c>
    </row>
    <row r="57" spans="1:3" ht="12.75">
      <c r="A57" t="str">
        <f t="shared" si="0"/>
        <v>Betriebsstoffe</v>
      </c>
      <c r="B57" s="57" t="s">
        <v>221</v>
      </c>
      <c r="C57" s="57" t="s">
        <v>309</v>
      </c>
    </row>
    <row r="58" spans="1:3" ht="12.75">
      <c r="A58" t="str">
        <f t="shared" si="0"/>
        <v>Leasing Traktoren und Maschinen</v>
      </c>
      <c r="B58" s="57" t="s">
        <v>224</v>
      </c>
      <c r="C58" t="s">
        <v>370</v>
      </c>
    </row>
    <row r="59" spans="1:3" ht="12.75">
      <c r="A59" t="str">
        <f t="shared" si="0"/>
        <v>Total Maschinen und Zugkräfte</v>
      </c>
      <c r="B59" s="57" t="s">
        <v>222</v>
      </c>
      <c r="C59" s="57" t="s">
        <v>322</v>
      </c>
    </row>
    <row r="60" spans="1:3" ht="12.75">
      <c r="A60" t="str">
        <f t="shared" si="0"/>
        <v>Auto mit gemischter Nutzung</v>
      </c>
      <c r="B60" s="57" t="s">
        <v>401</v>
      </c>
      <c r="C60" s="57" t="s">
        <v>371</v>
      </c>
    </row>
    <row r="61" spans="1:3" ht="12.75">
      <c r="A61" t="str">
        <f t="shared" si="0"/>
        <v>Leasing</v>
      </c>
      <c r="B61" t="s">
        <v>270</v>
      </c>
      <c r="C61" s="57" t="s">
        <v>378</v>
      </c>
    </row>
    <row r="62" spans="1:3" ht="12.75">
      <c r="A62" t="str">
        <f t="shared" si="0"/>
        <v>Total Auto mit gemischter Nutzung</v>
      </c>
      <c r="B62" s="57" t="s">
        <v>360</v>
      </c>
      <c r="C62" s="57" t="s">
        <v>372</v>
      </c>
    </row>
    <row r="63" spans="1:3" ht="12.75">
      <c r="A63" t="str">
        <f t="shared" si="0"/>
        <v>Allg. Betriebskosten (vers., Energie, Büroaufwand, usw.)</v>
      </c>
      <c r="B63" s="57" t="s">
        <v>402</v>
      </c>
      <c r="C63" s="57" t="s">
        <v>217</v>
      </c>
    </row>
    <row r="64" spans="1:3" ht="12.75">
      <c r="A64" t="str">
        <f t="shared" si="0"/>
        <v>Energie- und Entsorgungsaufwand</v>
      </c>
      <c r="B64" s="57" t="s">
        <v>234</v>
      </c>
      <c r="C64" s="57" t="s">
        <v>311</v>
      </c>
    </row>
    <row r="65" spans="1:3" ht="12.75">
      <c r="A65" t="str">
        <f t="shared" si="0"/>
        <v>Telefon, Telefax, Internet</v>
      </c>
      <c r="B65" s="57" t="s">
        <v>271</v>
      </c>
      <c r="C65" s="57" t="s">
        <v>312</v>
      </c>
    </row>
    <row r="66" spans="1:3" ht="12.75">
      <c r="A66" t="str">
        <f t="shared" si="0"/>
        <v>Büromaterial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</v>
      </c>
      <c r="B67" s="57" t="s">
        <v>235</v>
      </c>
      <c r="C67" s="57" t="s">
        <v>314</v>
      </c>
    </row>
    <row r="68" spans="1:3" ht="12.75">
      <c r="A68" t="str">
        <f t="shared" si="1"/>
        <v>Buchführung, Beratung, Weiterbildung</v>
      </c>
      <c r="B68" s="57" t="s">
        <v>315</v>
      </c>
      <c r="C68" s="57" t="s">
        <v>316</v>
      </c>
    </row>
    <row r="69" spans="1:3" ht="12.75">
      <c r="A69" t="str">
        <f t="shared" si="1"/>
        <v>Sachversicherungen, Abgaben, Gebühren</v>
      </c>
      <c r="B69" s="57" t="s">
        <v>318</v>
      </c>
      <c r="C69" s="57" t="s">
        <v>319</v>
      </c>
    </row>
    <row r="70" spans="1:3" ht="12.75">
      <c r="A70" t="str">
        <f t="shared" si="1"/>
        <v>Allgemeine Betriebskosten</v>
      </c>
      <c r="B70" s="57" t="s">
        <v>273</v>
      </c>
      <c r="C70" t="s">
        <v>373</v>
      </c>
    </row>
    <row r="71" spans="1:3" ht="12.75">
      <c r="A71" t="str">
        <f t="shared" si="1"/>
        <v>Privatauto</v>
      </c>
      <c r="B71" t="s">
        <v>403</v>
      </c>
      <c r="C71" t="s">
        <v>323</v>
      </c>
    </row>
    <row r="72" spans="1:3" ht="12.75">
      <c r="A72" t="str">
        <f t="shared" si="1"/>
        <v>Total Privatauto</v>
      </c>
      <c r="B72" s="57" t="s">
        <v>363</v>
      </c>
      <c r="C72" s="57" t="s">
        <v>364</v>
      </c>
    </row>
    <row r="73" spans="1:3" ht="12.75">
      <c r="A73" t="str">
        <f t="shared" si="1"/>
        <v>Total Allg. Betriebskosten </v>
      </c>
      <c r="B73" s="57" t="s">
        <v>223</v>
      </c>
      <c r="C73" s="57" t="s">
        <v>359</v>
      </c>
    </row>
    <row r="74" spans="1:3" ht="12.75">
      <c r="A74" t="str">
        <f t="shared" si="1"/>
        <v>Aufwand betriebliche Liegenschaften</v>
      </c>
      <c r="B74" s="57" t="s">
        <v>404</v>
      </c>
      <c r="C74" s="57" t="s">
        <v>320</v>
      </c>
    </row>
    <row r="75" spans="1:3" ht="12.75">
      <c r="A75" t="str">
        <f t="shared" si="1"/>
        <v>Finanzaufwand und Finanzertrag</v>
      </c>
      <c r="B75" s="57" t="s">
        <v>405</v>
      </c>
      <c r="C75" s="57" t="s">
        <v>325</v>
      </c>
    </row>
    <row r="76" spans="1:3" ht="12.75">
      <c r="A76" t="str">
        <f t="shared" si="1"/>
        <v>Finanzaufwand</v>
      </c>
      <c r="B76" s="57" t="s">
        <v>328</v>
      </c>
      <c r="C76" s="57" t="s">
        <v>326</v>
      </c>
    </row>
    <row r="77" spans="1:3" ht="12.75">
      <c r="A77" t="str">
        <f t="shared" si="1"/>
        <v>Finanzertrag</v>
      </c>
      <c r="B77" s="57" t="s">
        <v>329</v>
      </c>
      <c r="C77" s="57" t="s">
        <v>327</v>
      </c>
    </row>
    <row r="78" spans="1:3" ht="12.75">
      <c r="A78" t="str">
        <f t="shared" si="1"/>
        <v>Total Finanzaufwand und Finanzertrag</v>
      </c>
      <c r="B78" s="57" t="s">
        <v>256</v>
      </c>
      <c r="C78" s="57" t="s">
        <v>330</v>
      </c>
    </row>
    <row r="79" spans="1:3" ht="12.75">
      <c r="A79" t="str">
        <f t="shared" si="1"/>
        <v>Hypothekarzinsaufwand</v>
      </c>
      <c r="B79" s="57" t="s">
        <v>184</v>
      </c>
      <c r="C79" s="57" t="s">
        <v>197</v>
      </c>
    </row>
    <row r="80" spans="1:3" ht="12.75">
      <c r="A80" t="str">
        <f t="shared" si="1"/>
        <v>Gebäudeunterhalt &amp; Feste Einrichtungen</v>
      </c>
      <c r="B80" s="57" t="s">
        <v>218</v>
      </c>
      <c r="C80" s="57" t="s">
        <v>369</v>
      </c>
    </row>
    <row r="81" spans="1:3" ht="12.75">
      <c r="A81" t="str">
        <f t="shared" si="1"/>
        <v>Vers., Gebühren Gebäude</v>
      </c>
      <c r="B81" s="57" t="s">
        <v>165</v>
      </c>
      <c r="C81" s="57" t="s">
        <v>219</v>
      </c>
    </row>
    <row r="82" spans="1:3" ht="12.75">
      <c r="A82" t="str">
        <f t="shared" si="1"/>
        <v>Übriger Aufwand</v>
      </c>
      <c r="B82" s="57" t="s">
        <v>412</v>
      </c>
      <c r="C82" s="57" t="s">
        <v>168</v>
      </c>
    </row>
    <row r="83" spans="1:3" ht="12.75">
      <c r="A83" t="str">
        <f t="shared" si="1"/>
        <v>Total Übriger Aufwand</v>
      </c>
      <c r="B83" s="57" t="s">
        <v>446</v>
      </c>
      <c r="C83" s="57" t="s">
        <v>413</v>
      </c>
    </row>
    <row r="84" spans="1:3" ht="12.75">
      <c r="A84" t="str">
        <f t="shared" si="1"/>
        <v>Total Aufwand betriebliche Liegenschaften</v>
      </c>
      <c r="B84" s="57" t="s">
        <v>231</v>
      </c>
      <c r="C84" s="57" t="s">
        <v>321</v>
      </c>
    </row>
    <row r="85" spans="1:3" ht="12.75">
      <c r="A85" t="str">
        <f t="shared" si="1"/>
        <v>Private Ausgaben</v>
      </c>
      <c r="B85" s="57" t="s">
        <v>417</v>
      </c>
      <c r="C85" s="57" t="s">
        <v>420</v>
      </c>
    </row>
    <row r="86" spans="1:3" ht="12.75">
      <c r="A86" t="str">
        <f t="shared" si="1"/>
        <v>Haushalt &amp; Familie</v>
      </c>
      <c r="B86" s="57" t="s">
        <v>17</v>
      </c>
      <c r="C86" s="57" t="s">
        <v>80</v>
      </c>
    </row>
    <row r="87" spans="1:3" ht="12.75">
      <c r="A87" t="str">
        <f t="shared" si="1"/>
        <v>Steuern</v>
      </c>
      <c r="B87" s="57" t="s">
        <v>18</v>
      </c>
      <c r="C87" s="57" t="s">
        <v>82</v>
      </c>
    </row>
    <row r="88" spans="1:3" ht="12.75">
      <c r="A88" t="str">
        <f t="shared" si="1"/>
        <v>Versicherungen </v>
      </c>
      <c r="B88" s="57" t="s">
        <v>148</v>
      </c>
      <c r="C88" s="57" t="s">
        <v>149</v>
      </c>
    </row>
    <row r="89" spans="1:3" ht="12.75">
      <c r="A89" t="str">
        <f t="shared" si="1"/>
        <v>Vorsorge (Lebensvers., 2., 3. Säule, usw)</v>
      </c>
      <c r="B89" s="57" t="s">
        <v>209</v>
      </c>
      <c r="C89" s="57" t="s">
        <v>210</v>
      </c>
    </row>
    <row r="90" spans="1:3" ht="12.75">
      <c r="A90" t="str">
        <f t="shared" si="1"/>
        <v>Auto </v>
      </c>
      <c r="B90" s="57" t="s">
        <v>150</v>
      </c>
      <c r="C90" s="57" t="s">
        <v>151</v>
      </c>
    </row>
    <row r="91" spans="1:3" ht="12.75">
      <c r="A91" t="str">
        <f t="shared" si="1"/>
        <v>Diverses</v>
      </c>
      <c r="B91" s="57" t="s">
        <v>12</v>
      </c>
      <c r="C91" s="57" t="s">
        <v>75</v>
      </c>
    </row>
    <row r="92" spans="1:3" ht="12.75">
      <c r="A92" t="str">
        <f t="shared" si="1"/>
        <v>Total Private Ausgaben</v>
      </c>
      <c r="B92" s="57" t="s">
        <v>418</v>
      </c>
      <c r="C92" s="57" t="s">
        <v>419</v>
      </c>
    </row>
    <row r="93" spans="1:3" ht="12.75">
      <c r="A93" t="str">
        <f t="shared" si="1"/>
        <v>Total Sonstiger betrieblicher Aufwand</v>
      </c>
      <c r="B93" s="57" t="s">
        <v>447</v>
      </c>
      <c r="C93" s="57" t="s">
        <v>317</v>
      </c>
    </row>
    <row r="94" spans="1:3" ht="12.75">
      <c r="A94" t="str">
        <f t="shared" si="1"/>
        <v>Total laufende Ausgaben</v>
      </c>
      <c r="B94" s="57" t="s">
        <v>126</v>
      </c>
      <c r="C94" s="57" t="s">
        <v>84</v>
      </c>
    </row>
    <row r="95" spans="1:6" ht="12.75">
      <c r="A95" t="str">
        <f t="shared" si="1"/>
        <v>Investitionen, Finanzierungsbereich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Investitionen</v>
      </c>
      <c r="B96" s="57" t="s">
        <v>414</v>
      </c>
      <c r="C96" s="57" t="s">
        <v>85</v>
      </c>
    </row>
    <row r="97" spans="1:3" ht="12.75">
      <c r="A97" t="str">
        <f t="shared" si="1"/>
        <v>Total Investitionen</v>
      </c>
      <c r="B97" s="57" t="s">
        <v>448</v>
      </c>
      <c r="C97" s="57" t="s">
        <v>415</v>
      </c>
    </row>
    <row r="98" spans="1:3" ht="12.75">
      <c r="A98" t="str">
        <f t="shared" si="1"/>
        <v>Tilgung der Schulden</v>
      </c>
      <c r="B98" s="57" t="s">
        <v>406</v>
      </c>
      <c r="C98" s="57" t="s">
        <v>86</v>
      </c>
    </row>
    <row r="99" spans="1:3" ht="12.75">
      <c r="A99" t="str">
        <f t="shared" si="1"/>
        <v>Tilgung der Hypotheken</v>
      </c>
      <c r="B99" t="s">
        <v>416</v>
      </c>
      <c r="C99" t="s">
        <v>332</v>
      </c>
    </row>
    <row r="100" spans="1:3" ht="12.75">
      <c r="A100" t="str">
        <f t="shared" si="1"/>
        <v>Tilgung der IK</v>
      </c>
      <c r="B100" t="s">
        <v>331</v>
      </c>
      <c r="C100" t="s">
        <v>374</v>
      </c>
    </row>
    <row r="101" spans="1:3" ht="12.75">
      <c r="A101" t="str">
        <f t="shared" si="1"/>
        <v>Total Tilgung der Schulden</v>
      </c>
      <c r="B101" t="s">
        <v>333</v>
      </c>
      <c r="C101" t="s">
        <v>334</v>
      </c>
    </row>
    <row r="102" spans="1:3" ht="12.75">
      <c r="A102" t="str">
        <f t="shared" si="1"/>
        <v>Kapitalrückzüge</v>
      </c>
      <c r="B102" s="57" t="s">
        <v>188</v>
      </c>
      <c r="C102" s="57" t="s">
        <v>196</v>
      </c>
    </row>
    <row r="103" spans="1:3" ht="12.75">
      <c r="A103" t="str">
        <f t="shared" si="1"/>
        <v>Zukauf Finanzanlagen</v>
      </c>
      <c r="B103" s="57" t="s">
        <v>258</v>
      </c>
      <c r="C103" s="57" t="s">
        <v>347</v>
      </c>
    </row>
    <row r="104" spans="1:3" ht="12.75">
      <c r="A104" t="str">
        <f t="shared" si="1"/>
        <v>Total Invest., Finanzierungsb.</v>
      </c>
      <c r="B104" s="57" t="s">
        <v>396</v>
      </c>
      <c r="C104" s="57" t="s">
        <v>397</v>
      </c>
    </row>
    <row r="105" spans="1:3" ht="12.75">
      <c r="A105" t="str">
        <f t="shared" si="1"/>
        <v>Total Ausgaben</v>
      </c>
      <c r="B105" s="57" t="s">
        <v>19</v>
      </c>
      <c r="C105" s="57" t="s">
        <v>87</v>
      </c>
    </row>
    <row r="106" spans="1:3" ht="12.75">
      <c r="A106" t="str">
        <f t="shared" si="1"/>
        <v>Einnahmen</v>
      </c>
      <c r="B106" s="57" t="s">
        <v>20</v>
      </c>
      <c r="C106" s="57" t="s">
        <v>88</v>
      </c>
    </row>
    <row r="107" spans="1:3" ht="12.75">
      <c r="A107" t="str">
        <f t="shared" si="1"/>
        <v>Debitoren (Summe der Einnahmen)</v>
      </c>
      <c r="B107" s="57" t="s">
        <v>21</v>
      </c>
      <c r="C107" s="57" t="s">
        <v>120</v>
      </c>
    </row>
    <row r="108" spans="1:3" ht="12.75">
      <c r="A108" t="str">
        <f t="shared" si="1"/>
        <v>Laufende Einnahmen</v>
      </c>
      <c r="B108" s="57" t="s">
        <v>22</v>
      </c>
      <c r="C108" s="57" t="s">
        <v>89</v>
      </c>
    </row>
    <row r="109" spans="1:3" ht="12.75">
      <c r="A109" t="str">
        <f t="shared" si="1"/>
        <v>Pflanzenbau</v>
      </c>
      <c r="B109" s="57" t="s">
        <v>173</v>
      </c>
      <c r="C109" s="57" t="s">
        <v>72</v>
      </c>
    </row>
    <row r="110" spans="1:3" ht="12.75">
      <c r="A110" t="str">
        <f t="shared" si="1"/>
        <v>Weizen</v>
      </c>
      <c r="B110" s="57" t="s">
        <v>189</v>
      </c>
      <c r="C110" s="57" t="s">
        <v>90</v>
      </c>
    </row>
    <row r="111" spans="1:3" ht="12.75">
      <c r="A111" t="str">
        <f t="shared" si="1"/>
        <v>Raps</v>
      </c>
      <c r="B111" s="57" t="s">
        <v>23</v>
      </c>
      <c r="C111" s="57" t="s">
        <v>91</v>
      </c>
    </row>
    <row r="112" spans="1:3" ht="12.75">
      <c r="A112" t="str">
        <f t="shared" si="1"/>
        <v>Kartoffeln</v>
      </c>
      <c r="B112" s="57" t="s">
        <v>24</v>
      </c>
      <c r="C112" s="57" t="s">
        <v>92</v>
      </c>
    </row>
    <row r="113" spans="1:3" ht="12.75">
      <c r="A113" t="str">
        <f t="shared" si="1"/>
        <v>Tierhaltung</v>
      </c>
      <c r="B113" s="57" t="s">
        <v>187</v>
      </c>
      <c r="C113" s="57" t="s">
        <v>76</v>
      </c>
    </row>
    <row r="114" spans="1:3" ht="12.75">
      <c r="A114" t="str">
        <f t="shared" si="1"/>
        <v>Brotgetreide</v>
      </c>
      <c r="B114" s="57" t="s">
        <v>225</v>
      </c>
      <c r="C114" s="57" t="s">
        <v>340</v>
      </c>
    </row>
    <row r="115" spans="1:3" ht="12.75">
      <c r="A115" t="str">
        <f t="shared" si="1"/>
        <v>Futtergetreide</v>
      </c>
      <c r="B115" s="57" t="s">
        <v>226</v>
      </c>
      <c r="C115" s="57" t="s">
        <v>341</v>
      </c>
    </row>
    <row r="116" spans="1:3" ht="12.75">
      <c r="A116" t="str">
        <f t="shared" si="1"/>
        <v>Hackfrucht</v>
      </c>
      <c r="B116" s="57" t="s">
        <v>232</v>
      </c>
      <c r="C116" s="57" t="s">
        <v>342</v>
      </c>
    </row>
    <row r="117" spans="1:3" ht="12.75">
      <c r="A117" t="str">
        <f t="shared" si="1"/>
        <v>Saat- und Pflanzengut</v>
      </c>
      <c r="B117" s="57" t="s">
        <v>344</v>
      </c>
      <c r="C117" s="57" t="s">
        <v>343</v>
      </c>
    </row>
    <row r="118" spans="1:3" ht="12.75">
      <c r="A118" t="str">
        <f t="shared" si="1"/>
        <v>Futterbauprodukte</v>
      </c>
      <c r="B118" s="57" t="s">
        <v>228</v>
      </c>
      <c r="C118" s="57" t="s">
        <v>345</v>
      </c>
    </row>
    <row r="119" spans="1:3" ht="12.75">
      <c r="A119" t="str">
        <f t="shared" si="1"/>
        <v>Stroh</v>
      </c>
      <c r="B119" s="57" t="s">
        <v>233</v>
      </c>
      <c r="C119" s="57" t="s">
        <v>346</v>
      </c>
    </row>
    <row r="120" spans="1:3" ht="12.75">
      <c r="A120" t="str">
        <f t="shared" si="1"/>
        <v>Total Pflanzenbau</v>
      </c>
      <c r="B120" s="57" t="s">
        <v>449</v>
      </c>
      <c r="C120" s="57" t="s">
        <v>324</v>
      </c>
    </row>
    <row r="121" spans="1:3" ht="12.75">
      <c r="A121" t="str">
        <f t="shared" si="1"/>
        <v>Milch</v>
      </c>
      <c r="B121" s="57" t="s">
        <v>198</v>
      </c>
      <c r="C121" s="57" t="s">
        <v>174</v>
      </c>
    </row>
    <row r="122" spans="1:3" ht="12.75">
      <c r="A122" t="str">
        <f t="shared" si="1"/>
        <v>Tiere</v>
      </c>
      <c r="B122" s="57" t="s">
        <v>182</v>
      </c>
      <c r="C122" s="57" t="s">
        <v>175</v>
      </c>
    </row>
    <row r="123" spans="1:3" ht="12.75">
      <c r="A123" t="str">
        <f t="shared" si="1"/>
        <v>Kälbern</v>
      </c>
      <c r="B123" s="57" t="s">
        <v>199</v>
      </c>
      <c r="C123" s="57" t="s">
        <v>176</v>
      </c>
    </row>
    <row r="124" spans="1:3" ht="12.75">
      <c r="A124" t="str">
        <f t="shared" si="1"/>
        <v>Andere Tierproduktionen</v>
      </c>
      <c r="B124" s="57" t="s">
        <v>362</v>
      </c>
      <c r="C124" s="57" t="s">
        <v>339</v>
      </c>
    </row>
    <row r="125" spans="1:3" ht="12.75">
      <c r="A125" t="str">
        <f t="shared" si="1"/>
        <v>Schweine</v>
      </c>
      <c r="B125" s="57" t="s">
        <v>25</v>
      </c>
      <c r="C125" s="57" t="s">
        <v>93</v>
      </c>
    </row>
    <row r="126" spans="1:3" ht="12.75">
      <c r="A126" t="str">
        <f t="shared" si="1"/>
        <v>Total Tierhaltung</v>
      </c>
      <c r="B126" s="57" t="s">
        <v>450</v>
      </c>
      <c r="C126" s="57" t="s">
        <v>351</v>
      </c>
    </row>
    <row r="127" spans="1:3" ht="12.75">
      <c r="A127" t="str">
        <f t="shared" si="1"/>
        <v>Kauf Tiere</v>
      </c>
      <c r="B127" s="57" t="s">
        <v>354</v>
      </c>
      <c r="C127" s="57" t="s">
        <v>355</v>
      </c>
    </row>
    <row r="128" spans="1:3" ht="12.75">
      <c r="A128" t="str">
        <f t="shared" si="1"/>
        <v>Spezialkulturen</v>
      </c>
      <c r="B128" s="57" t="s">
        <v>185</v>
      </c>
      <c r="C128" s="57" t="s">
        <v>186</v>
      </c>
    </row>
    <row r="129" spans="1:3" ht="12.75">
      <c r="A129" t="str">
        <f t="shared" si="1"/>
        <v>Total Spezialkulturen</v>
      </c>
      <c r="B129" s="57" t="s">
        <v>451</v>
      </c>
      <c r="C129" s="57" t="s">
        <v>350</v>
      </c>
    </row>
    <row r="130" spans="1:3" ht="12.75">
      <c r="A130" t="str">
        <f t="shared" si="1"/>
        <v>Tierproduktionen</v>
      </c>
      <c r="B130" s="57" t="s">
        <v>229</v>
      </c>
      <c r="C130" s="57" t="s">
        <v>336</v>
      </c>
    </row>
    <row r="131" spans="1:3" ht="12.75">
      <c r="A131" t="str">
        <f t="shared" si="1"/>
        <v>Total Tierproduktionen</v>
      </c>
      <c r="B131" s="57" t="s">
        <v>337</v>
      </c>
      <c r="C131" s="57" t="s">
        <v>338</v>
      </c>
    </row>
    <row r="132" spans="1:3" ht="12.75">
      <c r="A132" t="str">
        <f t="shared" si="1"/>
        <v>Total andere Tierproduktionen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Andere Einnahmen des Betriebes</v>
      </c>
      <c r="B133" s="57" t="s">
        <v>26</v>
      </c>
      <c r="C133" s="57" t="s">
        <v>94</v>
      </c>
    </row>
    <row r="134" spans="1:3" ht="12.75">
      <c r="A134" t="str">
        <f t="shared" si="2"/>
        <v>Arbeiten für Dritte, Maschinenmiete</v>
      </c>
      <c r="B134" s="57" t="s">
        <v>458</v>
      </c>
      <c r="C134" s="57" t="s">
        <v>459</v>
      </c>
    </row>
    <row r="135" spans="1:3" ht="12.75">
      <c r="A135" t="str">
        <f t="shared" si="2"/>
        <v>Direktzahlungen</v>
      </c>
      <c r="B135" s="57" t="s">
        <v>384</v>
      </c>
      <c r="C135" s="57" t="s">
        <v>194</v>
      </c>
    </row>
    <row r="136" spans="1:3" ht="12.75">
      <c r="A136" t="str">
        <f t="shared" si="2"/>
        <v>Vermietung Milchkontingent</v>
      </c>
      <c r="B136" s="57" t="s">
        <v>227</v>
      </c>
      <c r="C136" s="57" t="s">
        <v>353</v>
      </c>
    </row>
    <row r="137" spans="1:3" ht="12.75">
      <c r="A137" t="str">
        <f t="shared" si="2"/>
        <v>Zollrückerstattung</v>
      </c>
      <c r="B137" s="57" t="s">
        <v>268</v>
      </c>
      <c r="C137" s="57" t="s">
        <v>310</v>
      </c>
    </row>
    <row r="138" spans="1:3" ht="12.75">
      <c r="A138" t="str">
        <f t="shared" si="2"/>
        <v>Total Andere Einnahmen des Betriebes</v>
      </c>
      <c r="B138" s="57" t="s">
        <v>399</v>
      </c>
      <c r="C138" s="57" t="s">
        <v>357</v>
      </c>
    </row>
    <row r="139" spans="1:3" ht="12.75">
      <c r="A139" t="str">
        <f t="shared" si="2"/>
        <v>Eigenmietwert Geschäftslokalitäten</v>
      </c>
      <c r="B139" s="57" t="s">
        <v>385</v>
      </c>
      <c r="C139" s="57" t="s">
        <v>169</v>
      </c>
    </row>
    <row r="140" spans="1:3" ht="12.75">
      <c r="A140" t="str">
        <f t="shared" si="2"/>
        <v>Private Nebeneinkommen</v>
      </c>
      <c r="B140" s="57" t="s">
        <v>177</v>
      </c>
      <c r="C140" s="57" t="s">
        <v>170</v>
      </c>
    </row>
    <row r="141" spans="1:3" ht="12.75">
      <c r="A141" t="str">
        <f t="shared" si="2"/>
        <v>Eigenmietwert Privatwohnung</v>
      </c>
      <c r="B141" s="57" t="s">
        <v>166</v>
      </c>
      <c r="C141" s="57" t="s">
        <v>171</v>
      </c>
    </row>
    <row r="142" spans="1:3" ht="12.75">
      <c r="A142" t="str">
        <f t="shared" si="2"/>
        <v>Familienzulagen</v>
      </c>
      <c r="B142" s="57" t="s">
        <v>27</v>
      </c>
      <c r="C142" s="57" t="s">
        <v>95</v>
      </c>
    </row>
    <row r="143" spans="1:6" ht="12.75">
      <c r="A143" t="str">
        <f t="shared" si="2"/>
        <v>andere selbständige Einkommen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Private Nebeneinkommen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Löhne aus unselbständigen Tätigkeiten </v>
      </c>
      <c r="B145" s="57" t="s">
        <v>202</v>
      </c>
      <c r="C145" s="57" t="s">
        <v>214</v>
      </c>
    </row>
    <row r="146" spans="1:3" ht="12.75">
      <c r="A146" t="str">
        <f t="shared" si="2"/>
        <v>Total laufende Einnahmen</v>
      </c>
      <c r="B146" s="57" t="s">
        <v>28</v>
      </c>
      <c r="C146" s="57" t="s">
        <v>96</v>
      </c>
    </row>
    <row r="147" spans="1:6" ht="12.75">
      <c r="A147" t="str">
        <f t="shared" si="2"/>
        <v>Desinvestitionnen, Finanzierungbereich 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Deinvestitionen</v>
      </c>
      <c r="B148" s="57" t="s">
        <v>201</v>
      </c>
      <c r="C148" s="57" t="s">
        <v>195</v>
      </c>
    </row>
    <row r="149" spans="1:3" ht="12.75">
      <c r="A149" t="str">
        <f t="shared" si="2"/>
        <v>einmalige Beiträge</v>
      </c>
      <c r="B149" s="57" t="s">
        <v>178</v>
      </c>
      <c r="C149" s="57" t="s">
        <v>97</v>
      </c>
    </row>
    <row r="150" spans="1:3" ht="12.75">
      <c r="A150" t="str">
        <f t="shared" si="2"/>
        <v>neue Schulden</v>
      </c>
      <c r="B150" s="57" t="s">
        <v>29</v>
      </c>
      <c r="C150" s="57" t="s">
        <v>98</v>
      </c>
    </row>
    <row r="151" spans="1:4" ht="12.75">
      <c r="A151" t="str">
        <f t="shared" si="2"/>
        <v>Kapitaleinlagen 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Ausserordentliche Einnahmen</v>
      </c>
      <c r="B152" t="s">
        <v>255</v>
      </c>
      <c r="C152" t="s">
        <v>375</v>
      </c>
    </row>
    <row r="153" spans="1:3" ht="12.75">
      <c r="A153" t="str">
        <f t="shared" si="2"/>
        <v>Ausserordentliche Ausgaben</v>
      </c>
      <c r="B153" t="s">
        <v>254</v>
      </c>
      <c r="C153" t="s">
        <v>376</v>
      </c>
    </row>
    <row r="154" spans="1:3" ht="12.75">
      <c r="A154" t="str">
        <f t="shared" si="2"/>
        <v>Investitionsbeiträge</v>
      </c>
      <c r="B154" t="s">
        <v>257</v>
      </c>
      <c r="C154" t="s">
        <v>290</v>
      </c>
    </row>
    <row r="155" spans="1:3" ht="12.75">
      <c r="A155" t="str">
        <f t="shared" si="2"/>
        <v>Verkauf Finanzanlagen</v>
      </c>
      <c r="B155" s="57" t="s">
        <v>259</v>
      </c>
      <c r="C155" s="57" t="s">
        <v>348</v>
      </c>
    </row>
    <row r="156" spans="1:3" ht="12.75">
      <c r="A156" t="str">
        <f t="shared" si="2"/>
        <v>Total Desinvest., Finanzierungsb.</v>
      </c>
      <c r="B156" s="57" t="s">
        <v>394</v>
      </c>
      <c r="C156" s="57" t="s">
        <v>392</v>
      </c>
    </row>
    <row r="157" spans="1:3" ht="12.75">
      <c r="A157" t="str">
        <f t="shared" si="2"/>
        <v>Total Einnahmen</v>
      </c>
      <c r="B157" s="57" t="s">
        <v>30</v>
      </c>
      <c r="C157" s="57" t="s">
        <v>99</v>
      </c>
    </row>
    <row r="158" spans="1:3" ht="12.75">
      <c r="A158" t="str">
        <f t="shared" si="2"/>
        <v>Ausgangslage</v>
      </c>
      <c r="B158" s="57" t="s">
        <v>31</v>
      </c>
      <c r="C158" s="57" t="s">
        <v>100</v>
      </c>
    </row>
    <row r="159" spans="1:3" ht="12.75">
      <c r="A159" t="str">
        <f t="shared" si="2"/>
        <v>Kasse</v>
      </c>
      <c r="B159" s="57" t="s">
        <v>32</v>
      </c>
      <c r="C159" s="57" t="s">
        <v>101</v>
      </c>
    </row>
    <row r="160" spans="1:3" ht="12.75">
      <c r="A160" t="str">
        <f t="shared" si="2"/>
        <v>Post-Konto</v>
      </c>
      <c r="B160" s="57" t="s">
        <v>143</v>
      </c>
      <c r="C160" s="57" t="s">
        <v>121</v>
      </c>
    </row>
    <row r="161" spans="1:5" ht="12.75">
      <c r="A161" t="str">
        <f t="shared" si="2"/>
        <v>Kontenkorrent Debitor (aktiv)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Sparkonto</v>
      </c>
      <c r="B162" s="57" t="s">
        <v>144</v>
      </c>
      <c r="C162" s="57" t="s">
        <v>107</v>
      </c>
    </row>
    <row r="163" spans="1:3" ht="12.75">
      <c r="A163" t="str">
        <f t="shared" si="2"/>
        <v>Kontokorrent Kreditor (passiv)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Veränderung der Liquidität</v>
      </c>
      <c r="B165" s="57" t="s">
        <v>35</v>
      </c>
      <c r="C165" s="57" t="s">
        <v>102</v>
      </c>
    </row>
    <row r="166" spans="1:3" ht="12.75">
      <c r="A166" t="str">
        <f t="shared" si="2"/>
        <v>Ausgangslage</v>
      </c>
      <c r="B166" s="57" t="s">
        <v>4</v>
      </c>
      <c r="C166" s="57" t="s">
        <v>100</v>
      </c>
    </row>
    <row r="167" spans="1:3" ht="12.75">
      <c r="A167" t="str">
        <f t="shared" si="2"/>
        <v>Einnahmen</v>
      </c>
      <c r="B167" s="57" t="s">
        <v>20</v>
      </c>
      <c r="C167" s="57" t="s">
        <v>88</v>
      </c>
    </row>
    <row r="168" spans="1:3" ht="12.75">
      <c r="A168" t="str">
        <f t="shared" si="2"/>
        <v>Ausgaben</v>
      </c>
      <c r="B168" s="57" t="s">
        <v>3</v>
      </c>
      <c r="C168" s="57" t="s">
        <v>52</v>
      </c>
    </row>
    <row r="169" spans="1:3" ht="12.75">
      <c r="A169" t="str">
        <f t="shared" si="2"/>
        <v>Saldo</v>
      </c>
      <c r="B169" s="57" t="s">
        <v>36</v>
      </c>
      <c r="C169" s="57" t="s">
        <v>132</v>
      </c>
    </row>
    <row r="170" spans="1:3" ht="12.75">
      <c r="A170" t="str">
        <f t="shared" si="2"/>
        <v>Kumulierte Salden (ohne Zinsen)</v>
      </c>
      <c r="B170" s="57" t="s">
        <v>37</v>
      </c>
      <c r="C170" s="57" t="s">
        <v>437</v>
      </c>
    </row>
    <row r="171" spans="1:3" ht="12.75">
      <c r="A171" t="str">
        <f t="shared" si="2"/>
        <v>Zinssatz der Debitoren</v>
      </c>
      <c r="B171" s="57" t="s">
        <v>38</v>
      </c>
      <c r="C171" s="57" t="s">
        <v>103</v>
      </c>
    </row>
    <row r="172" spans="1:3" ht="12.75">
      <c r="A172" t="str">
        <f t="shared" si="2"/>
        <v>Zinssatz der Kreditoren</v>
      </c>
      <c r="B172" s="57" t="s">
        <v>39</v>
      </c>
      <c r="C172" s="57" t="s">
        <v>104</v>
      </c>
    </row>
    <row r="173" spans="1:3" ht="12.75">
      <c r="A173" t="str">
        <f t="shared" si="2"/>
        <v>Debitorenzins</v>
      </c>
      <c r="B173" s="57" t="s">
        <v>40</v>
      </c>
      <c r="C173" s="57" t="s">
        <v>105</v>
      </c>
    </row>
    <row r="174" spans="1:3" ht="12.75">
      <c r="A174" t="str">
        <f t="shared" si="2"/>
        <v>Kreditorenzins</v>
      </c>
      <c r="B174" s="57" t="s">
        <v>41</v>
      </c>
      <c r="C174" s="57" t="s">
        <v>106</v>
      </c>
    </row>
    <row r="175" spans="1:3" ht="12.75">
      <c r="A175" t="str">
        <f t="shared" si="2"/>
        <v>Kumulierte Salden (mit Zinsen)</v>
      </c>
      <c r="B175" s="57" t="s">
        <v>42</v>
      </c>
      <c r="C175" s="57" t="s">
        <v>438</v>
      </c>
    </row>
    <row r="176" spans="1:3" ht="12.75">
      <c r="A176" t="str">
        <f t="shared" si="2"/>
        <v>kurzfristige Entwicklung des Umlaufvermögen</v>
      </c>
      <c r="B176" s="57" t="s">
        <v>43</v>
      </c>
      <c r="C176" s="57" t="s">
        <v>122</v>
      </c>
    </row>
    <row r="177" spans="1:3" ht="12.75">
      <c r="A177" t="str">
        <f t="shared" si="2"/>
        <v>Nettomonetäres Umlaufvermögen zu Beginn</v>
      </c>
      <c r="B177" s="57" t="s">
        <v>44</v>
      </c>
      <c r="C177" s="57" t="s">
        <v>123</v>
      </c>
    </row>
    <row r="178" spans="1:3" ht="12.75">
      <c r="A178" t="str">
        <f t="shared" si="2"/>
        <v>kurzfristig verfügbar im Januar</v>
      </c>
      <c r="B178" s="57" t="s">
        <v>425</v>
      </c>
      <c r="C178" s="57" t="s">
        <v>426</v>
      </c>
    </row>
    <row r="179" spans="1:3" ht="12.75">
      <c r="A179" t="str">
        <f t="shared" si="2"/>
        <v>kurzfristig verfügbar im Dezember</v>
      </c>
      <c r="B179" s="57" t="s">
        <v>427</v>
      </c>
      <c r="C179" s="57" t="s">
        <v>428</v>
      </c>
    </row>
    <row r="180" spans="1:3" ht="12.75">
      <c r="A180" t="str">
        <f t="shared" si="2"/>
        <v>Debitoren</v>
      </c>
      <c r="B180" s="57" t="s">
        <v>46</v>
      </c>
      <c r="C180" s="57" t="s">
        <v>109</v>
      </c>
    </row>
    <row r="181" spans="1:3" ht="12.75">
      <c r="A181" t="str">
        <f t="shared" si="2"/>
        <v>Kreditoren</v>
      </c>
      <c r="B181" s="57" t="s">
        <v>47</v>
      </c>
      <c r="C181" s="57" t="s">
        <v>110</v>
      </c>
    </row>
    <row r="182" spans="1:3" ht="12.75">
      <c r="A182" t="str">
        <f t="shared" si="2"/>
        <v>Kontokorrent passiv</v>
      </c>
      <c r="B182" s="57" t="s">
        <v>167</v>
      </c>
      <c r="C182" s="57" t="s">
        <v>111</v>
      </c>
    </row>
    <row r="183" spans="1:3" ht="12.75">
      <c r="A183" t="str">
        <f t="shared" si="2"/>
        <v>Nettomonetäres Umlaufvermögen am Ende</v>
      </c>
      <c r="B183" s="57" t="s">
        <v>45</v>
      </c>
      <c r="C183" s="57" t="s">
        <v>124</v>
      </c>
    </row>
    <row r="184" spans="1:3" ht="12.75">
      <c r="A184" t="str">
        <f t="shared" si="2"/>
        <v>Kumulierte Salden im Dezember</v>
      </c>
      <c r="B184" s="57" t="s">
        <v>131</v>
      </c>
      <c r="C184" s="57" t="s">
        <v>439</v>
      </c>
    </row>
    <row r="185" spans="1:3" ht="12.75">
      <c r="A185" t="str">
        <f t="shared" si="2"/>
        <v>Debitoren zum Einkassieren</v>
      </c>
      <c r="B185" s="57" t="s">
        <v>49</v>
      </c>
      <c r="C185" s="57" t="s">
        <v>113</v>
      </c>
    </row>
    <row r="186" spans="1:3" ht="12.75">
      <c r="A186" t="str">
        <f t="shared" si="2"/>
        <v>Kreditoren zum Zahlen</v>
      </c>
      <c r="B186" s="57" t="s">
        <v>51</v>
      </c>
      <c r="C186" s="57" t="s">
        <v>112</v>
      </c>
    </row>
    <row r="187" spans="1:3" ht="12.75">
      <c r="A187" t="str">
        <f t="shared" si="2"/>
        <v>Quartal</v>
      </c>
      <c r="B187" s="57" t="s">
        <v>146</v>
      </c>
      <c r="C187" s="57" t="s">
        <v>125</v>
      </c>
    </row>
    <row r="188" spans="1:3" ht="12.75">
      <c r="A188" t="str">
        <f t="shared" si="2"/>
        <v>Veränderung der monatlichen Liquidität</v>
      </c>
      <c r="B188" s="57" t="s">
        <v>56</v>
      </c>
      <c r="C188" s="57" t="s">
        <v>130</v>
      </c>
    </row>
    <row r="189" spans="1:3" ht="15.75">
      <c r="A189" t="str">
        <f t="shared" si="2"/>
        <v>1.</v>
      </c>
      <c r="B189" s="57" t="s">
        <v>152</v>
      </c>
      <c r="C189" s="60" t="s">
        <v>116</v>
      </c>
    </row>
    <row r="190" spans="1:3" ht="15.75">
      <c r="A190" t="str">
        <f t="shared" si="2"/>
        <v>2.</v>
      </c>
      <c r="B190" s="57" t="s">
        <v>153</v>
      </c>
      <c r="C190" s="60" t="s">
        <v>117</v>
      </c>
    </row>
    <row r="191" spans="1:3" ht="15.75">
      <c r="A191" t="str">
        <f t="shared" si="2"/>
        <v>3.</v>
      </c>
      <c r="B191" s="57" t="s">
        <v>154</v>
      </c>
      <c r="C191" s="60" t="s">
        <v>118</v>
      </c>
    </row>
    <row r="192" spans="1:3" ht="15.75">
      <c r="A192" t="str">
        <f t="shared" si="2"/>
        <v>4.</v>
      </c>
      <c r="B192" s="57" t="s">
        <v>155</v>
      </c>
      <c r="C192" s="60" t="s">
        <v>119</v>
      </c>
    </row>
    <row r="193" spans="1:3" ht="12.75">
      <c r="A193" t="str">
        <f t="shared" si="2"/>
        <v>Version 3.1 - in Zusammenarbeit mit Grangeneuve</v>
      </c>
      <c r="B193" t="s">
        <v>460</v>
      </c>
      <c r="C193" t="s">
        <v>461</v>
      </c>
    </row>
    <row r="194" spans="1:3" ht="12.75">
      <c r="A194" t="str">
        <f t="shared" si="2"/>
        <v>KURZFASSUNG / ZUSAMMENFASSUNG</v>
      </c>
      <c r="B194" s="57" t="s">
        <v>386</v>
      </c>
      <c r="C194" s="60" t="s">
        <v>387</v>
      </c>
    </row>
    <row r="195" spans="1:3" ht="12.75">
      <c r="A195" t="str">
        <f t="shared" si="2"/>
        <v>monetäre Flüsse</v>
      </c>
      <c r="B195" s="57" t="s">
        <v>440</v>
      </c>
      <c r="C195" s="60" t="s">
        <v>441</v>
      </c>
    </row>
    <row r="196" spans="1:3" ht="12.75">
      <c r="A196" t="str">
        <f t="shared" si="2"/>
        <v>UMSATZBEREICH UNTERNEHMEN UND PRIVAT</v>
      </c>
      <c r="B196" s="57" t="s">
        <v>236</v>
      </c>
      <c r="C196" s="60" t="s">
        <v>276</v>
      </c>
    </row>
    <row r="197" spans="1:3" ht="12.75">
      <c r="A197" t="str">
        <f t="shared" si="2"/>
        <v>Verkäufe von Produkten und Dienstleistungen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Direktzahlungen</v>
      </c>
      <c r="B198" t="s">
        <v>238</v>
      </c>
      <c r="C198" s="61" t="s">
        <v>194</v>
      </c>
    </row>
    <row r="199" spans="1:3" ht="12.75">
      <c r="A199" t="str">
        <f t="shared" si="3"/>
        <v>Ausgaben von Direktkosten &amp; von Betriebsausgaben</v>
      </c>
      <c r="B199" t="s">
        <v>382</v>
      </c>
      <c r="C199" t="s">
        <v>383</v>
      </c>
    </row>
    <row r="200" spans="1:3" ht="12.75">
      <c r="A200" t="str">
        <f t="shared" si="3"/>
        <v>Personalausgaben</v>
      </c>
      <c r="B200" t="s">
        <v>239</v>
      </c>
      <c r="C200" t="s">
        <v>278</v>
      </c>
    </row>
    <row r="201" spans="1:3" ht="12.75">
      <c r="A201" t="str">
        <f t="shared" si="3"/>
        <v>Betriebsausgaben</v>
      </c>
      <c r="B201" t="s">
        <v>381</v>
      </c>
      <c r="C201" t="s">
        <v>380</v>
      </c>
    </row>
    <row r="202" spans="1:3" ht="12.75">
      <c r="A202" t="str">
        <f t="shared" si="3"/>
        <v>Mittelfluss Betrieb vor Zinsen</v>
      </c>
      <c r="B202" t="s">
        <v>379</v>
      </c>
      <c r="C202" t="s">
        <v>279</v>
      </c>
    </row>
    <row r="203" spans="1:3" ht="12.75">
      <c r="A203" t="str">
        <f t="shared" si="3"/>
        <v>Einnahmen aus betriebsfremde, einmalige, ausserordentliche und periodenfremde Aktivitäten</v>
      </c>
      <c r="B203" t="s">
        <v>266</v>
      </c>
      <c r="C203" t="s">
        <v>280</v>
      </c>
    </row>
    <row r="204" spans="1:3" ht="12.75">
      <c r="A204" t="str">
        <f t="shared" si="3"/>
        <v>Ausgaben aus betriebsfremde, einmalige, ausserordentliche und periodenfremde Aktivitäten</v>
      </c>
      <c r="B204" t="s">
        <v>267</v>
      </c>
      <c r="C204" t="s">
        <v>281</v>
      </c>
    </row>
    <row r="205" spans="1:3" ht="12.75">
      <c r="A205" t="str">
        <f t="shared" si="3"/>
        <v>Mittelfluss vor Privat und vor Zinsen</v>
      </c>
      <c r="B205" t="s">
        <v>241</v>
      </c>
      <c r="C205" t="s">
        <v>282</v>
      </c>
    </row>
    <row r="206" spans="1:3" ht="12.75">
      <c r="A206" t="str">
        <f t="shared" si="3"/>
        <v>Mittelfluss unselbständige Aktivitäten</v>
      </c>
      <c r="B206" t="s">
        <v>242</v>
      </c>
      <c r="C206" t="s">
        <v>283</v>
      </c>
    </row>
    <row r="207" spans="1:3" ht="12.75">
      <c r="A207" t="str">
        <f t="shared" si="3"/>
        <v>Netto Privatausgaben / Vorbezüge Teilhaber</v>
      </c>
      <c r="B207" t="s">
        <v>265</v>
      </c>
      <c r="C207" t="s">
        <v>284</v>
      </c>
    </row>
    <row r="208" spans="1:3" ht="12.75">
      <c r="A208" t="str">
        <f t="shared" si="3"/>
        <v>Cash flow (Mittelfluss aus Umsatzbereich)</v>
      </c>
      <c r="B208" t="s">
        <v>243</v>
      </c>
      <c r="C208" t="s">
        <v>285</v>
      </c>
    </row>
    <row r="209" spans="1:3" ht="12.75">
      <c r="A209" t="str">
        <f t="shared" si="3"/>
        <v>INVESTITIONSBEREICH</v>
      </c>
      <c r="B209" t="s">
        <v>244</v>
      </c>
      <c r="C209" t="s">
        <v>286</v>
      </c>
    </row>
    <row r="210" spans="1:3" ht="12.75">
      <c r="A210" t="str">
        <f t="shared" si="3"/>
        <v>Verkauf Anlagevermögen und immaterielle Anlagen</v>
      </c>
      <c r="B210" t="s">
        <v>261</v>
      </c>
      <c r="C210" t="s">
        <v>287</v>
      </c>
    </row>
    <row r="211" spans="1:3" ht="12.75">
      <c r="A211" t="str">
        <f t="shared" si="3"/>
        <v>Zukauf Anlagevermögen und immaterielle Anlagen</v>
      </c>
      <c r="B211" t="s">
        <v>262</v>
      </c>
      <c r="C211" t="s">
        <v>288</v>
      </c>
    </row>
    <row r="212" spans="1:3" ht="12.75">
      <c r="A212" t="str">
        <f t="shared" si="3"/>
        <v>Verkauf / Zukauf Finanzanlagen</v>
      </c>
      <c r="B212" t="s">
        <v>245</v>
      </c>
      <c r="C212" t="s">
        <v>289</v>
      </c>
    </row>
    <row r="213" spans="1:3" ht="12.75">
      <c r="A213" t="str">
        <f t="shared" si="3"/>
        <v>Investitionsbeiträge</v>
      </c>
      <c r="B213" t="s">
        <v>246</v>
      </c>
      <c r="C213" t="s">
        <v>290</v>
      </c>
    </row>
    <row r="214" spans="1:3" ht="12.75">
      <c r="A214" t="str">
        <f t="shared" si="3"/>
        <v>Finanzierungsüberschuss oder - manko vor Zinsen</v>
      </c>
      <c r="B214" t="s">
        <v>247</v>
      </c>
      <c r="C214" t="s">
        <v>291</v>
      </c>
    </row>
    <row r="215" spans="1:3" ht="12.75">
      <c r="A215" t="str">
        <f t="shared" si="3"/>
        <v>FINANZIERUNGSBEREICH</v>
      </c>
      <c r="B215" t="s">
        <v>248</v>
      </c>
      <c r="C215" t="s">
        <v>292</v>
      </c>
    </row>
    <row r="216" spans="1:3" ht="12.75">
      <c r="A216" t="str">
        <f t="shared" si="3"/>
        <v>Neuaufnahme langfristiges Fremdkapital Betrieb</v>
      </c>
      <c r="B216" t="s">
        <v>263</v>
      </c>
      <c r="C216" t="s">
        <v>293</v>
      </c>
    </row>
    <row r="217" spans="1:3" ht="12.75">
      <c r="A217" t="str">
        <f t="shared" si="3"/>
        <v>Tilgung langfristiges Fremdkapital Betrieb</v>
      </c>
      <c r="B217" t="s">
        <v>264</v>
      </c>
      <c r="C217" t="s">
        <v>294</v>
      </c>
    </row>
    <row r="218" spans="1:3" ht="12.75">
      <c r="A218" t="str">
        <f t="shared" si="3"/>
        <v>Erfolge betrieblicher Finanzanlagen</v>
      </c>
      <c r="B218" t="s">
        <v>249</v>
      </c>
      <c r="C218" t="s">
        <v>295</v>
      </c>
    </row>
    <row r="219" spans="1:3" ht="12.75">
      <c r="A219" t="str">
        <f t="shared" si="3"/>
        <v>Zinsen und übriger Finanzaufwand Betrieb</v>
      </c>
      <c r="B219" t="s">
        <v>250</v>
      </c>
      <c r="C219" t="s">
        <v>296</v>
      </c>
    </row>
    <row r="220" spans="1:3" ht="12.75">
      <c r="A220" t="str">
        <f t="shared" si="3"/>
        <v>Private Kapitaleinlagen</v>
      </c>
      <c r="B220" t="s">
        <v>251</v>
      </c>
      <c r="C220" t="s">
        <v>297</v>
      </c>
    </row>
    <row r="221" spans="1:3" ht="12.75">
      <c r="A221" t="str">
        <f t="shared" si="3"/>
        <v>Private Kapitalrückzüge</v>
      </c>
      <c r="B221" t="s">
        <v>252</v>
      </c>
      <c r="C221" t="s">
        <v>298</v>
      </c>
    </row>
    <row r="222" spans="1:3" ht="12.75">
      <c r="A222" t="str">
        <f t="shared" si="3"/>
        <v>Veränderung Nettomonetäres Umlaufsvermögen (NMUV)</v>
      </c>
      <c r="B222" t="s">
        <v>253</v>
      </c>
      <c r="C222" t="s">
        <v>299</v>
      </c>
    </row>
    <row r="223" spans="1:3" ht="12.75">
      <c r="A223" t="str">
        <f t="shared" si="3"/>
        <v>Franken</v>
      </c>
      <c r="B223" t="s">
        <v>274</v>
      </c>
      <c r="C223" t="s">
        <v>275</v>
      </c>
    </row>
    <row r="224" spans="1:3" ht="12.75">
      <c r="A224" t="str">
        <f t="shared" si="3"/>
        <v>Details der Ausgaben</v>
      </c>
      <c r="B224" t="s">
        <v>407</v>
      </c>
      <c r="C224" t="s">
        <v>377</v>
      </c>
    </row>
    <row r="225" spans="1:3" ht="12.75">
      <c r="A225" t="str">
        <f t="shared" si="3"/>
        <v>Saldo der Liquidität nach einem Jach</v>
      </c>
      <c r="B225" t="s">
        <v>365</v>
      </c>
      <c r="C225" t="s">
        <v>366</v>
      </c>
    </row>
    <row r="226" spans="1:3" ht="12.75">
      <c r="A226" t="str">
        <f t="shared" si="3"/>
        <v>Aufwand Geschäftsimmobilien</v>
      </c>
      <c r="B226" t="s">
        <v>408</v>
      </c>
      <c r="C226" t="s">
        <v>409</v>
      </c>
    </row>
    <row r="227" spans="1:3" ht="12.75">
      <c r="A227" t="str">
        <f t="shared" si="3"/>
        <v>Total Aufwand Geschäftsimmobilien</v>
      </c>
      <c r="B227" t="s">
        <v>410</v>
      </c>
      <c r="C227" t="s">
        <v>411</v>
      </c>
    </row>
    <row r="228" spans="1:3" ht="12.75">
      <c r="A228" t="str">
        <f t="shared" si="3"/>
        <v>Kumulierte Salden</v>
      </c>
      <c r="B228" t="s">
        <v>429</v>
      </c>
      <c r="C228" t="s">
        <v>436</v>
      </c>
    </row>
    <row r="229" spans="1:3" ht="12.75">
      <c r="A229" t="str">
        <f t="shared" si="3"/>
        <v>Veränderung kurzfristig verfügbar Anfang/Ende des Jahres</v>
      </c>
      <c r="B229" t="s">
        <v>430</v>
      </c>
      <c r="C229" t="s">
        <v>431</v>
      </c>
    </row>
    <row r="230" spans="1:3" ht="12.75">
      <c r="A230" t="str">
        <f t="shared" si="3"/>
        <v>Veränderung Debitoren (Summe der Einnahmen) Anfang/Ende des Jahres</v>
      </c>
      <c r="B230" t="s">
        <v>432</v>
      </c>
      <c r="C230" t="s">
        <v>433</v>
      </c>
    </row>
    <row r="231" spans="1:3" ht="12.75">
      <c r="A231" t="str">
        <f t="shared" si="3"/>
        <v>Veränderung Kreditoren Anfang/Ende des Jahres</v>
      </c>
      <c r="B231" t="s">
        <v>434</v>
      </c>
      <c r="C231" t="s">
        <v>435</v>
      </c>
    </row>
    <row r="232" spans="1:3" ht="12.75">
      <c r="A232" t="str">
        <f>IF($A$1=1,B232,C232)</f>
        <v>Nebenbetrieb</v>
      </c>
      <c r="B232" t="s">
        <v>443</v>
      </c>
      <c r="C232" t="s">
        <v>442</v>
      </c>
    </row>
    <row r="233" spans="1:3" ht="12.75">
      <c r="A233" t="str">
        <f>IF($A$1=1,B233,C233)</f>
        <v>Einnahmen Liegenschaften</v>
      </c>
      <c r="B233" t="s">
        <v>456</v>
      </c>
      <c r="C233" t="s">
        <v>457</v>
      </c>
    </row>
    <row r="234" spans="1:3" ht="12.75">
      <c r="A234" t="str">
        <f>IF($A$1=1,B234,C234)</f>
        <v>(ink. Erfolg betrieb. Liegenschaften)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